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ojektant03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  <sheet name="SO 182" sheetId="4" r:id="rId4"/>
    <sheet name="SO 201" sheetId="5" r:id="rId5"/>
    <sheet name="SO 401" sheetId="6" r:id="rId6"/>
  </sheets>
  <definedNames/>
  <calcPr/>
  <webPublishing/>
</workbook>
</file>

<file path=xl/sharedStrings.xml><?xml version="1.0" encoding="utf-8"?>
<sst xmlns="http://schemas.openxmlformats.org/spreadsheetml/2006/main" count="2238" uniqueCount="682">
  <si>
    <t>Firma: -</t>
  </si>
  <si>
    <t>Rekapitulace ceny</t>
  </si>
  <si>
    <t>Stavba: 2022722 - III/38711 VĚŽNÁ - ÚPRAVA SVAHU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</si>
  <si>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</si>
  <si>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</si>
  <si>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</si>
  <si>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</si>
  <si>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</si>
  <si>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</si>
  <si>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</si>
  <si>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</si>
  <si>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</si>
  <si>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</si>
  <si>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</si>
  <si>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</si>
  <si>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2022722</t>
  </si>
  <si>
    <t>III/38711 VĚŽNÁ - ÚPRAVA SVAHU</t>
  </si>
  <si>
    <t>O</t>
  </si>
  <si>
    <t>Rozpočet:</t>
  </si>
  <si>
    <t>0,00</t>
  </si>
  <si>
    <t>15,00</t>
  </si>
  <si>
    <t>21,00</t>
  </si>
  <si>
    <t>3</t>
  </si>
  <si>
    <t>2</t>
  </si>
  <si>
    <t>SO 001</t>
  </si>
  <si>
    <t>PLÁN ORGANIZACE VÝSTAVBY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</si>
  <si>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</si>
  <si>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</si>
  <si>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</si>
  <si>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</si>
  <si>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</si>
  <si>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</si>
  <si>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</si>
  <si>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</si>
  <si>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</si>
  <si>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</si>
  <si>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</si>
  <si>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</si>
  <si>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</si>
  <si>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</si>
  <si>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</si>
  <si>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</si>
  <si>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</si>
  <si>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</si>
  <si>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</si>
  <si>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</si>
  <si>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</si>
  <si>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</si>
  <si>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02910-R</t>
  </si>
  <si>
    <t>01</t>
  </si>
  <si>
    <t>OSTATNÍ POŽADAVKY - ZEMĚMĚŘIČSKÁ MĚŘENÍ</t>
  </si>
  <si>
    <t>KPL</t>
  </si>
  <si>
    <t>2022_OTSKP</t>
  </si>
  <si>
    <t>PP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</si>
  <si>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</t>
  </si>
  <si>
    <t>VV</t>
  </si>
  <si>
    <t/>
  </si>
  <si>
    <t>TS</t>
  </si>
  <si>
    <t>zahrnuje veškeré náklady spojené s objednatelem požadovanými pracemi,  
- pro stanovení orientační investorské ceny určete jednotkovou cenu jako 1% odhadované ceny stavby</t>
  </si>
  <si>
    <t>02</t>
  </si>
  <si>
    <t>Příprava výstavby - Vytyčení podzemních inženýrských sítí jejich správci, popřípadě provedení kopaných sond pro ověření polohy a jejich hloubky pod terénem.</t>
  </si>
  <si>
    <t>8</t>
  </si>
  <si>
    <t>02911-R</t>
  </si>
  <si>
    <t>OSTATNÍ POŽADAVKY - GEODETICKÉ ZAMĚŘENÍ</t>
  </si>
  <si>
    <t>Dokončení výstavby - Geometrické zaměření celé stavby sloužící pro vypracování dokumentace skutečného provedení stavby a pro vypracování geometrického plánu potvrzeného katastrálním úřadem po dokončení stavby. Součástí je předání dokumentace 3x v tištěné podobě a předání 1x v elektonické podobě (na CD) (rozsah a uspořádání odpovídající podobě tištěné) v uzavřeném (PDF) a otevřeném formátu (DWG, XLS, DOC, apod.).</t>
  </si>
  <si>
    <t>zahrnuje veškeré náklady spojené s objednatelem požadovanými pracemi</t>
  </si>
  <si>
    <t>02940-R</t>
  </si>
  <si>
    <t>OSTATNÍ POŽADAVKY - VYPRACOVÁNÍ DOKUMENTACE</t>
  </si>
  <si>
    <t>Příprava výstavby - Povodňový a Havarijní plán, aktualizace plánů, včetně jejich projednání a schválení příslušnými úřady</t>
  </si>
  <si>
    <t>12</t>
  </si>
  <si>
    <t>029412-R</t>
  </si>
  <si>
    <t>OSTATNÍ POŽADAVKY - VYPRACOVÁNÍ EVIDENČNÍHO LISTU</t>
  </si>
  <si>
    <t>KUS</t>
  </si>
  <si>
    <t>Evidenční list opěrné zdi - Součástí je předání dokumentace 3x v tištěné podobě a zápis do BMS.</t>
  </si>
  <si>
    <t>02943-R</t>
  </si>
  <si>
    <t>OSTATNÍ POŽADAVKY - VYPRACOVÁNÍ RDS</t>
  </si>
  <si>
    <t>Příprava výstavby - Realizační dokumentace celé stavby v rozsahu dle požadavků objednatele včetně zapracování všech podmínek a požadavků stavebního povolení a podmínek stanovených zadávací dokumentací. Dokumentace bude zpracována pro všechny objekty dle čl. 6.1.2 (TKP D kap. 6, příl. 5); jejím předmětem je dokumentace všech zhotovovaných a pomocných konstrukcí a prací nutných ke stavbě objektu. Součástí je předání dokumentace 2x v tištěné podobě.</t>
  </si>
  <si>
    <t>02944-R</t>
  </si>
  <si>
    <t>OSTAT POŽADAVKY - DOKUMENTACE SKUTEČ PROVEDENÍ V DIGIT FORMĚ</t>
  </si>
  <si>
    <t>Dokončení výstavby - Dokumentace skutečného provedení stavby v rozsahu dle přílohy č. 3 k vyhlášce č. 499/2006 Sb. ve smyslu § 125 odst. 6 stavebního zákona a dle vyhlášky 146/2008 Sb. Součástí je předání dokumentace 2x v tištěné podobě a předání 2x v elektonické podobě (na CD) (rozsah a uspořádání odpovídající podobě tištěné) v uzavřeném (PDF) a otevřeném formátu (DWG, XLS, DOC, apod.). 
Součástí je potřebné zhotovení potřebných provozních a havarijních řádů.</t>
  </si>
  <si>
    <t>02945-R</t>
  </si>
  <si>
    <t>OSTAT POŽADAVKY - GEOMETRICKÝ PLÁN</t>
  </si>
  <si>
    <t>Dokončení výstavby - Zajištění geometrických plánů skutečného provedení objektů a geometrických plánů věcných břemen v požadovaném formátu s hranicemi pozemků jako podklad pro vklad do katastrální mapy pro evidenci změn na katastrálním úřadu. Součástí je předání dokumentace 10x originál v tištěné podobě.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</si>
  <si>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</si>
  <si>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02950-R</t>
  </si>
  <si>
    <t>OSTATNÍ POŽADAVKY - POSUDKY, KONTROLY, REVIZNÍ ZPRÁVY</t>
  </si>
  <si>
    <t>Příprava výstavby - Zdokumentování technického stavu nemovitostí situovaných v okolí stavby (majetek obce Věžná a Lesy ČR). Provedeno před stavbou a po dokončení stavby. Součástí je předání dokumentace 1x v elektronické podobě (na CD).</t>
  </si>
  <si>
    <t>13</t>
  </si>
  <si>
    <t>02953-R</t>
  </si>
  <si>
    <t>OSTATNÍ POŽADAVKY - HLAVNÍ PROHLÍDKA</t>
  </si>
  <si>
    <t>První hlavní prohlídka - Součástí je předání dokumentace 3x v tištěné podobě a zápis do BMS.</t>
  </si>
  <si>
    <t>položka zahrnuje : 
- úkony dle ČSN 73 6221 
- provedení hlavní mostní prohlídky oprávněnou fyzickou nebo právnickou osobou 
- vyhotovení záznamu (protokolu), který jednoznačně definuje stav mostu</t>
  </si>
  <si>
    <t>7</t>
  </si>
  <si>
    <t>02960-R</t>
  </si>
  <si>
    <t>OSTATNÍ POŽADAVKY - ODBORNÝ DOZOR</t>
  </si>
  <si>
    <t>Průběh výstavby - Odborný dozor. Dohled geologa a geotechnika při provádění výkopo vých prací, včetně posouzení výkopů, vhodností využití zeminy/horniny do zásypů, rozhodnutí o provedení zabezpečení svahu záporových pažením.</t>
  </si>
  <si>
    <t>zahrnuje veškeré náklady spojené s objednatelem požadovaným dozorem</t>
  </si>
  <si>
    <t>03100-R</t>
  </si>
  <si>
    <t>ZAŘÍZENÍ STAVENIŠTĚ - ZŘÍZENÍ, PROVOZ, DEMONTÁŽ</t>
  </si>
  <si>
    <t>Průběh výstavby - Tabule se základními informacemi o stavbě (dodávka, montáž, demontáž), s označením stavby dle stavebního zákona, velikost tabule 2,50mx1,75m, dle předpisu kraje Vysočina.</t>
  </si>
  <si>
    <t>zahrnuje objednatelem povolené náklady na pořízení (event. pronájem), provozování, udržování a likvidaci zhotovitelova zařízení</t>
  </si>
  <si>
    <t>Zařízení staveniště - Kompletní zařízení staveniště pro celou stavbu včetně zajištění potřebných povolení a rozhodnutí. 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Veškeré dočasné konstrukce požadující koordinátor BOZP stavby dle plánu BOZP.</t>
  </si>
  <si>
    <t>SO 101</t>
  </si>
  <si>
    <t>SILNICE III/38711</t>
  </si>
  <si>
    <t>16</t>
  </si>
  <si>
    <t>015111</t>
  </si>
  <si>
    <t>POPLATKY ZA LIKVIDACI ODPADŮ NEKONTAMINOVANÝCH - 17 05 04  VYTĚŽENÉ ZEMINY A HORNINY -  I. TŘÍDA TĚŽITELNOSTI</t>
  </si>
  <si>
    <t>T</t>
  </si>
  <si>
    <t>Poplatky - Uložení zeminy, včetně poplatku z likvidaci 
=323,11t+413,26t+366,40t 
(Viz položky č. 11332.1, 12373.2 a 12373.3)</t>
  </si>
  <si>
    <t>323,11+413,26+366,4=1 102,770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</si>
  <si>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</si>
  <si>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Zemní práce</t>
  </si>
  <si>
    <t>11221</t>
  </si>
  <si>
    <t>ODSTRANĚNÍ PAŘEZŮ D DO 0,5M</t>
  </si>
  <si>
    <t>Příprava území - Odstranění pařezů, včetně odvozu a likvidace v režii zhotovitele 
=8ks 
(Počet vypočten z výkresu D.1.1.02.01 - Situace + vytyčení)</t>
  </si>
  <si>
    <t>8=8,000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</si>
  <si>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</si>
  <si>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11332</t>
  </si>
  <si>
    <t>ODSTRANĚNÍ PODKLADŮ ZPEVNĚNÝCH PLOCH Z KAMENIVA NESTMELENÉHO</t>
  </si>
  <si>
    <t>M3</t>
  </si>
  <si>
    <t>Bourací práce - Odstranění nezpevněných podkladních vrstev vozovky, včetně odvozu dle dispozic zhotovitele 
Silnice: 
=607,30m2*0,30m=182,19m3 
Místní komunikace: 
=31,70m2*0,20m=6,34m3 
=182,19m3+6,34m3-17,90m3-0,57m3 
=170,06m3*1,90t/m3=323,11t 
(Kubatura vypočtena z výkresu D.1.1.02.01 - Situace + vytyčení)</t>
  </si>
  <si>
    <t>182,19+6,34-17,9-0,57=170,060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</si>
  <si>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</si>
  <si>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Bourací práce - Odstranění nezpevněných podkladních vrstev vozovky, včetně odvozu a uložení na deponii stavby (využití na technologii recyklace za studena na místě) 
=140,20m3-56,58m3-19,88m3-22,92m3-22,92m3 
(Viz položky č. 567504, 11372.1, 11372.2, 11372.3 a 11333)</t>
  </si>
  <si>
    <t>140,2-56,58-19,88-22,92-22,92=17,900 [A]</t>
  </si>
  <si>
    <t>11333</t>
  </si>
  <si>
    <t>ODSTRANĚNÍ PODKLADU ZPEVNĚNÝCH PLOCH S ASFALT POJIVEM</t>
  </si>
  <si>
    <t>Bourací práce - Vybourání stávající podkladních vrstev vozovky s asfaltovým pojivem, včetně odvozu a uložení na deponii stavby (využití na technologii recyklace za studena na místě) 
=572,90m2*0,040m 
(Kubatura vypočtena z výkresu D.1.1.02.01 - Situace + vytyčení)</t>
  </si>
  <si>
    <t>572,9*0,04=22,916 [A]</t>
  </si>
  <si>
    <t>11372</t>
  </si>
  <si>
    <t>FRÉZOVÁNÍ ZPEVNĚNÝCH PLOCH ASFALTOVÝCH</t>
  </si>
  <si>
    <t>Bourací práce - Frézování stávající obrusné vrstvy vozovky tl. 95mm, (asfalt bez obsahu dehtu), včetně odvozu a uložení na deponii stavby (využití na technologii recyklace za studena na místě) 
=595,60m2*0,095m 
(Kubatura vypočtena z výkresu D.1.1.02.01 - Situace + vytyčení)</t>
  </si>
  <si>
    <t>595,6*0,095=56,582 [A]</t>
  </si>
  <si>
    <t>Bourací práce - Frézování stávající obrusné vrstvy vozovky tl. 35mm (asfalt s obsahem dehtu), včetně odvozu a uložení na deponii stavby na nepropustný povrch se zakrytím plachtami (využití na technologii recyklace za studena na místě) 
=568,00m2*0,035m 
(Kubatura vypočtena z výkresu D.1.1.02.01 - Situace + vytyčení)</t>
  </si>
  <si>
    <t>568*0,035=19,880 [A]</t>
  </si>
  <si>
    <t>Bourací práce - Frézování stávající obrusné vrstvy vozovky tl. 40mm (asfalt bez obsahu dehtu), včetně odvozu a uložení na deponii stavby (využití na technologii =572,90m2*0,040m 
(Kubatura vypočtena z výkresu D.1.1.02.01 - Situace + vytyčení)</t>
  </si>
  <si>
    <t>39</t>
  </si>
  <si>
    <t>113766</t>
  </si>
  <si>
    <t>FRÉZOVÁNÍ DRÁŽKY PRŮŘEZU DO 800MM2 V ASFALTOVÉ VOZOVCE</t>
  </si>
  <si>
    <t>M</t>
  </si>
  <si>
    <t>Konstrukce vozovky - Úprava spár na obrusné vrstvě, profrézování obrusné vrstvy 40x20mm, spára bude vyfoukána od zbytků živice 
=5,00m+5,00m+3,00m+9,00m+4,25m 
(Délka vypočtena z výkresu D.1.1.02.01 - Situace + vytyčení)</t>
  </si>
  <si>
    <t>5+5+3+9+4,25=26,250 [A]</t>
  </si>
  <si>
    <t>Položka zahrnuje veškerou manipulaci s vybouranou sutí a s vybouranými hmotami vč. uložení na skládku.</t>
  </si>
  <si>
    <t>12110</t>
  </si>
  <si>
    <t>SEJMUTÍ ORNICE NEBO LESNÍ PŮDY</t>
  </si>
  <si>
    <t>Příprava území - Odhumusování plochy v tl. 150mm, včetně odvozu a uložení na deponii stavby (využití ohumusování) 
=(104,50m2+73,10m2*1,2+22,90m2*1,3+119,00m2*1,2+100,90m2*1,2+38,60m2)*0,15m 
(Počet vypočten z výkresu D.1.1.02.01 - Situace + vytyčení)</t>
  </si>
  <si>
    <t>(104,5+73,1*1,2+22,9*1,3+119*1,2+100,9*1,2+38,6)*0,15=78,671 [A]</t>
  </si>
  <si>
    <t>položka zahrnuje sejmutí ornice bez ohledu na tloušťku vrstvy a její vodorovnou dopravu 
nezahrnuje uložení na trvalou skládku</t>
  </si>
  <si>
    <t>12373</t>
  </si>
  <si>
    <t>ODKOP PRO SPOD STAVBU SILNIC A ŽELEZNIC TŘ. I</t>
  </si>
  <si>
    <t>Bourací práce -  Výkopové práce v zemině, tř.I, včetně zazubení svahů silničního tělesa a případného pažení, včetně odvozu a uložení na deponii stavby (využití zásypy), provádění výkopů a vhodnost na zpětného použití do zásypů, dle posouzení geologa a geotechnika, jedná se o maximální objem 
=14,70m3+2,69m3+3,93m3 
(Viz položky č. 17310, 17511.1 a 17511.2)</t>
  </si>
  <si>
    <t>14,7+2,69+3,93=21,320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</si>
  <si>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</si>
  <si>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</si>
  <si>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Bourací práce -  Výkopové práce v zemině, tř.I, včetně zazubení svahů silničního tělesa a případného pažení, včetně odvozu dle dispozic zhotovitele, provádění výkopů a vhodnost na zpětného použití do zásypů, dle posouzení geologa a geotechnika, jedná se o maximální objem 
Silnice:  
=1,70m2*15,00m+2,60m2*10,00m+2,80m2*10,00m+1,40m2*10,00m+1,10m2*10,00m+0,90m2*10,00m+0,60m2*10,00m+0,60m2*10,00m+0,50m2*10,00m+0,60m2*10,00m+1,10m2*10,00m+0,80m2*7,00m=153,10m3 
Místní komunikace:  
=1,60m2*10,60m=16,96m3 
Drenáž: 
=0,30m2*(21,00m+37,90m+38,30m+15,60m)+4*1,00m*1,00m*0,80m=37,04m3 
Odvodnění: 
=3*1,20m*1,20m*1,10m+7,60m*1,00m*0,80m+6,00m*1,00m*1,10m+5,70m*1,00m*0,60m=20,85m3 
=153,10m3+16,96m3+37,04m3+20,85m3-21,32m3 
=206,63m3*2,00t/m3=413,26t 
(Kubatura vypočtena z výkresu D.1.1.02.01 - Situace + vytyčení)</t>
  </si>
  <si>
    <t>153,10+16,96+37,04+20,85-21,32=206,630 [A]</t>
  </si>
  <si>
    <t>15</t>
  </si>
  <si>
    <t>Bourací práce -  Výkopové práce v zemině, tř.I, včetně zazubení svahů silničního tělesa a případného pažení, včetně odvozu dle dispozic zhotovitele, čerpání se souhlasem TDS, AD a investora, provýdění výkopů a vhodnost na zpětného použití do zásypů, dle posouzení geologa a geotechnika, jedná se o maximální objem 
Sanace aktivní zóny: 
=2,80m2*15,00m+4,20m2*10,00m+0,50m2*10,00m+0,90m2*10,00m+0,60m2*10,00m+1,00m*10,00m+0,90m2*10,00m+0,50m2*10,00m+0,50m2*10,00m+0,60m2*10,00m+2,60m*10,00m+2,60m2*7,00m 
=183,20m3*2,00t/m3=366,40t 
(Kubatura vypočtena z výkresu D.1.1.02.01 - Situace + vytyčení)</t>
  </si>
  <si>
    <t>2,8*15+4,2*10+0,5*10+0,9*10+0,6*10+1*10+0,9*10+0,5*10+0,5*10+0,6*10+2,6*10+2,6*7=183,200 [A]</t>
  </si>
  <si>
    <t>31</t>
  </si>
  <si>
    <t>12573</t>
  </si>
  <si>
    <t>VYKOPÁVKY ZE ZEMNÍKŮ A SKLÁDEK TŘ. I</t>
  </si>
  <si>
    <t>Konstrukce vozovky - Vykopávka, doprava a rozprostření materiálu z asfaltových vrstev z deponie stavby na místo určené pro užití technologie recyklace za studena 
=140,200m3 
(Viz položka č. 567504)</t>
  </si>
  <si>
    <t>140,2=140,200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</si>
  <si>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</si>
  <si>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41</t>
  </si>
  <si>
    <t>17310</t>
  </si>
  <si>
    <t>ZEMNÍ KRAJNICE A DOSYPÁVKY SE ZHUTNĚNÍM</t>
  </si>
  <si>
    <t>Konstrukce vozovky - Zásypy a dosypávky ze zeminy vhodné do násypového tělesa, včetně vykopávky, dopravy z deponie stavby, hutnění a terénních úprav do požadovaného tvaru 
=0,20m2*10,00m+0,10m2*10,00m+0,20m2*10,00m+0,10m2*10,00m+0,10m2*10,00m+0,10m2*10,00m+0,10m2*10,00m+0,10m2*10,00m+0,20m2*10,00m+0,10m2*10,00m+0,10m2*10,00m+0,10m2*7,00m 
(Kubatura vypočtena z výkresu D.1.1.02.01 - Situace + vytyčení)</t>
  </si>
  <si>
    <t>0,2*10+0,1*10+0,2*10+0,1*10+0,1*10+0,1*10+0,1*10+0,1*10+0,2*10+0,1*10+0,1*10+0,1*7=14,700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</si>
  <si>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</si>
  <si>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</si>
  <si>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17511</t>
  </si>
  <si>
    <t>OBSYP POTRUBÍ A OBJEKTŮ SE ZHUTNĚNÍM</t>
  </si>
  <si>
    <t>Drenáž - Zásyp kontrolních šachet zeminou vhodnou do násypu, včetně vykopávky, dopravy z deponie stavby a hutnění 
=4*(1,00m*1,00m-0,40m*0,40m)*0,80m 
(Kubatura vypočtena z výkresu D.1.1.02.01 - Situace + vytyčení)</t>
  </si>
  <si>
    <t>4*(1*1-0,4*0,4)*0,8=2,688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</si>
  <si>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</si>
  <si>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24</t>
  </si>
  <si>
    <t>Odvodnění - Zásyp uličních vpustí zeminou vhodnou do násypu, včetně vykopávky, dopravy z deponie stavby a hutnění 
=3*(1,20m*1,20m-0,50m*0,50m)*1,10m 
(Kubatura vypočtena z výkresu D.1.1.02.01 - Situace + vytyčení)</t>
  </si>
  <si>
    <t>3*(1,2*1,2-0,5*0,5)*1,1=3,927 [A]</t>
  </si>
  <si>
    <t>23</t>
  </si>
  <si>
    <t>17581</t>
  </si>
  <si>
    <t>OBSYP POTRUBÍ A OBJEKTŮ Z NAKUPOVANÝCH MATERIÁLŮ</t>
  </si>
  <si>
    <t>Odvodnění - Zásyp přípojek uličních vpustí ze štěrkopísku, včetně hutnění 
=(7,60m+6,00m+5,70m)*1,00m*0,40m 
(Kubatura vypočtena z výkresu D.1.1.02.01 - Situace + vytyčení)</t>
  </si>
  <si>
    <t>(7,6+6+5,7)*1*0,4=7,720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</si>
  <si>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</si>
  <si>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26</t>
  </si>
  <si>
    <t>18110</t>
  </si>
  <si>
    <t>ÚPRAVA PLÁNĚ SE ZHUTNĚNÍM V HORNINĚ TŘ. I</t>
  </si>
  <si>
    <t>M2</t>
  </si>
  <si>
    <t>Konstrukce vozovky - Úprava parapláně, zemní pláně, podloží násypového tělesa včetně hutnění v zeminách tř.I (silniční těleso) 
= 5,80m*15,00m+9,20m*10,00m+1,40m*10,00m+2,20m*10,00m+1,5m*10,00m+2,60m*10,00m+2,80m*10,00m+1,70m*10,00m+1,60m*10,00m+1,60m*10,00m+6,70m*10,00m+5,60m*7,00m (silnice) 
=45,40m2 (místní komunikace) 
(Plocha vypočtena z výkresu D.1.1.02.01 - Situace + vytyčení)</t>
  </si>
  <si>
    <t>5,8*15+9,2*10+1,4*10+2,2*10+1,5*10+2,6*10+2,8*10+1,7*10+1,6*10+1,6*10+6,7*10+5,6*7+45,4=484,600 [A]</t>
  </si>
  <si>
    <t>položka zahrnuje úpravu pláně včetně vyrovnání výškových rozdílů. Míru zhutnění určuje projekt.</t>
  </si>
  <si>
    <t>49</t>
  </si>
  <si>
    <t>18222</t>
  </si>
  <si>
    <t>ROZPROSTŘENÍ ORNICE VE SVAHU V TL DO 0,15M</t>
  </si>
  <si>
    <t>Úprava území - Rozprostření humózní zeminy ve svahu tl. 150mm, včetně urovnání 
=82,10m2*1,2+26,60m2*1,4+113,10m2*1,2 
=(82,10m2*1,2+26,60m2*1,4+113,10m2*1,2)=40,72m3 
(Plocha vypočtena z výkresu D.1.1.02.01 - Situace + vytyčení)</t>
  </si>
  <si>
    <t>82,1*1,2+26,6*1,4+113,1*1,2=271,480 [A]</t>
  </si>
  <si>
    <t>položka zahrnuje: 
nutné přemístění ornice z dočasných skládek vzdálených do 50m 
rozprostření ornice v předepsané tloušťce ve svahu přes 1:5</t>
  </si>
  <si>
    <t>48</t>
  </si>
  <si>
    <t>18234</t>
  </si>
  <si>
    <t>ROZPROSTŘENÍ ORNICE V ROVINĚ V TL DO 0,25M</t>
  </si>
  <si>
    <t>Úprava území – Rozprostření humózní zeminy v rovině tl. 240mm (využití veškeré zeminy), včetně urovnání 
=106,00m2+31,10m2+23,50m2 
=(106,00m2+31,10m2+23,50m2)*0,24m=38,54m3 
(Plocha vypočtena z výkresu D.1.1.02.01 - Situace + vytyčení)</t>
  </si>
  <si>
    <t>106+31,1+23,5=160,600 [A]</t>
  </si>
  <si>
    <t>položka zahrnuje: 
nutné přemístění ornice z dočasných skládek vzdálených do 50m 
rozprostření ornice v předepsané tloušťce v rovině a ve svahu do 1:5</t>
  </si>
  <si>
    <t>50</t>
  </si>
  <si>
    <t>18241</t>
  </si>
  <si>
    <t>ZALOŽENÍ TRÁVNÍKU RUČNÍM VÝSEVEM</t>
  </si>
  <si>
    <t>Úprava území – Založení trávníku ručním výsevem protierozní směsi, včetně uválcování a 1 pokosení  
=106,00m2+31,10m2+23,50m2+82,10m2*1,2+26,60m2*1,4+113,10m2*1,2 
(Plocha vypočtena z výkresu D.1.1.02.01 - Situace + vytyčení)</t>
  </si>
  <si>
    <t>106+31,1+23,5+82,1*1,2+26,6*1,4+113,1*1,2=432,080 [A]</t>
  </si>
  <si>
    <t>Zahrnuje dodání předepsané travní směsi, její výsev na ornici, zalévání, první pokosení, to vše bez ohledu na sklon terénu</t>
  </si>
  <si>
    <t>Základy</t>
  </si>
  <si>
    <t>17</t>
  </si>
  <si>
    <t>212635</t>
  </si>
  <si>
    <t>TRATIVODY KOMPL Z TRUB Z PLAST HM DN DO 150MM, RÝHA TŘ I</t>
  </si>
  <si>
    <t>Drenáž - Žebro o šířce 0,20-0,70m a výšce 0,80m. Drenážní žebro bude vždy tvořeno - drenážní troubou DN=150mm vhodnou do dynamicky zatížených konstrukcí, která bude uložena na podsyp ze štěrkodrti fr.0/32mm tl. 100mm, drenážní trouba bude obsypána těženým kamenivem fr. 11/22mm, včetně případného zavíčkování konců drenážní trouby a připojení do přípojek uličních vpustí 
=21,00m+37,90m+38,30m+15,60m 
(Délka vypočtena z výkresu D.1.1.02.01 - Situace + vytyčení)</t>
  </si>
  <si>
    <t>21+37,9+38,3+15,6=112,800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</si>
  <si>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</si>
  <si>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18</t>
  </si>
  <si>
    <t>21361</t>
  </si>
  <si>
    <t>DRENÁŽNÍ VRSTVY Z GEOTEXTILIE</t>
  </si>
  <si>
    <t>Drenáž - Trativodní žebro zabalené do filtrační geotextílie 300g/m2. 
=(21,00m+37,90m+38,30m+15,60m)*3,20m 
(Délka vypočtena z výkresu D.1.1.02.01 - Situace + vytyčení)</t>
  </si>
  <si>
    <t>(21+37,9+38,3+15,6)*3,2=360,960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</si>
  <si>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</si>
  <si>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28</t>
  </si>
  <si>
    <t>21452</t>
  </si>
  <si>
    <t>SANAČNÍ VRSTVY Z KAMENIVA DRCENÉHO</t>
  </si>
  <si>
    <t>Konstrukce vozovky - Sanace podloží vozovky silnice  -  Kamenitá sypanina z drceného kameniva fr. 0/250mm v tl. 500mm, čerpání se souhlasem TDS, AD a investora 
Pokud by nebyly splněny požadované parametry na zemní pláni - bude přistoupeno k návrhu sanace aktivní zóny na základě naměřených výsledků zatěžovacích zkoušek. Na základě návrhu sanace proveden nejprve zkušební zkušení úsek. Rozměr zkušebního úseku určí TDI. Počet zkoušek určí TDI 
=2,80m2*15,00m+4,30m2*10,00m+0,50m2*10,00m+0,90m2*10,00m+0,60m2*10,00m+1,10m2*10,00m+1,20m2*10,00m+0,70m2*10,00m+0,60m2*10,00m+0,60m*10,00m+2,70m2*10,00m+2,70m2*7,00m 
(Plocha vypočtena z výkresů D.1.1.02.01 - Situace + vytyčení)</t>
  </si>
  <si>
    <t>2,8*15+4,3*10+0,5*10+0,9*10+0,6*10+1,1*10+1,2*10+0,7*10+0,6*10+0,6*10+2,7*10+2,7*7=192,900 [A]</t>
  </si>
  <si>
    <t>položka zahrnuje dodávku předepsaného kameniva, mimostaveništní a vnitrostaveništní dopravu a jeho uložení 
není-li v zadávací dokumentaci uvedeno jinak, jedná se o nakupovaný materiál</t>
  </si>
  <si>
    <t>51</t>
  </si>
  <si>
    <t>289973</t>
  </si>
  <si>
    <t>OPLÁŠTĚNÍ (ZPEVNĚNÍ) Z GEOSÍTÍ A GEOROHOŽÍ</t>
  </si>
  <si>
    <t>Úprava území – Zpevnění svahu kokosovou rohoží, min. 400g/m2 včetně kotvení dřevěnými kolíky v rastru 1,00x1,00m, včetně nákupu a dovozu materiálu 
=24,80m2*1,4+79,00m2*1,2 
(Plocha vypočtena z výkresu D.1.1.02.01 - Situace + vytyčení)</t>
  </si>
  <si>
    <t>24,8*1,4+79*1,2=129,520 [A]</t>
  </si>
  <si>
    <t>Položka zahrnuje: 
- dodávku předepsané geosítě nebi georohože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</si>
  <si>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</si>
  <si>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47</t>
  </si>
  <si>
    <t>434198</t>
  </si>
  <si>
    <t>VÝŠKOVÁ ÚPRAVA SCHODIŠŤOVÝCH STUPŇŮ</t>
  </si>
  <si>
    <t>Úprava území – Rozebrání stávajícío schodiště z kamenných stupňů, očištění, uložení na deponii stavby a osazení do nové polohy 
=2,00m 
(Plocha vypočtena z výkresu D.1.1.02.01 - Situace + vytyčení)</t>
  </si>
  <si>
    <t>2=2,000 [A]</t>
  </si>
  <si>
    <t>Položka zahrnuje rozebrání stávajících kamenných (nebo prefabrikovaných) stupňů, manipulaci, jejich očištění, případně vyspravení, doplnění původního podkladu a osazení do nové polohy.</t>
  </si>
  <si>
    <t>25</t>
  </si>
  <si>
    <t>451312</t>
  </si>
  <si>
    <t>PODKLADNÍ A VÝPLŇOVÉ VRSTVY Z PROSTÉHO BETONU C12/15</t>
  </si>
  <si>
    <t>Odvodnění - Zásyp uličních vpustí a přípojek uličních vpustí betonem C12/15 
=2*(1,20m*1,20m-0,50m*0,50m)*1,10m 
(Kubatura vypočtena z výkresu D.1.1.02.01 - Situace + vytyčení)</t>
  </si>
  <si>
    <t>2*(1,2*1,2-0,5*0,5)*1,1=2,618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</si>
  <si>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</si>
  <si>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</t>
  </si>
  <si>
    <t>451314</t>
  </si>
  <si>
    <t>PODKLADNÍ A VÝPLŇOVÉ VRSTVY Z PROSTÉHO BETONU C25/30</t>
  </si>
  <si>
    <t>Odvodňovací proužek - Betonové lože z C25/30-XF3 
=(19,40m+78,40m)*0,60m*0,20m 
(Plocha vypočtena z výkresu D.1.1.02.01 - Situace + vytyčení)</t>
  </si>
  <si>
    <t>(19,4+78,4)*0,6*0,2=11,736 [A]</t>
  </si>
  <si>
    <t>Komunikace</t>
  </si>
  <si>
    <t>29</t>
  </si>
  <si>
    <t>56330</t>
  </si>
  <si>
    <t>VOZOVKOVÉ VRSTVY ZE ŠTĚRKODRTI</t>
  </si>
  <si>
    <t>Konstrukce vozovky - Štěrkodrť ŠDa 0/63 tl. min. 150mm 
=1,00m2*15,00m+1,60m2*10,00m+1,30m2*10,00m+1,00m2*10,00m+1,00m2*10,00m+1,00m2*10,00m+1,00m2*10,00m+1,00m2*10,00m+1,00m2*10,00m+1,00m2*10,00m+1,10m2*10,00m+1,10m2*7,00m (silnice) 
(Kubatura vypočtena z výkresu D.1.1.02.01 - Situace + vytyčení)</t>
  </si>
  <si>
    <t>1*15+1,6*10+1,3*10+1*10+1*10+1*10+1*10+1*10+1*10+1*10+1,1*10+1,1*7=132,700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</si>
  <si>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</si>
  <si>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30</t>
  </si>
  <si>
    <t>Konstrukce vozovky - Štěrkodrť ŠDa 0/32 tl. min. 200mm 
=43,00m2*0,22m (místní komunikace tl. 200mm) 
(Kubatura vypočtena z výkresu D.1.1.02.01 - Situace + vytyčení)</t>
  </si>
  <si>
    <t>43*0,22=9,460 [A]</t>
  </si>
  <si>
    <t>33</t>
  </si>
  <si>
    <t>56360</t>
  </si>
  <si>
    <t>VOZOVKOVÉ VRSTVY Z RECYKLOVANÉHO MATERIÁLU</t>
  </si>
  <si>
    <t>Konstrukce vozovky - Štěrkodrť z recyklovaného kameniva z vozovek ŠDa-R 0/32, tl. 50mm 
=40,60m2*0,05m 
(Kubatura vypočtena z výkresu D.1.1.02.01 - Situace + vytyčení)</t>
  </si>
  <si>
    <t>40,6*3,2*0,05=6,496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</si>
  <si>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</si>
  <si>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32</t>
  </si>
  <si>
    <t>567504</t>
  </si>
  <si>
    <t>VRSTVY PRO OBNOVU A OPRAVY RECYK ZA STUDENA CEM A ASF EMULZÍ</t>
  </si>
  <si>
    <t>Konstrukce vozovky - Recyklace za studena na místě RS 0/32 CA tl. 200mm 
=1,10m2*15,00m+1,70m2*10,00m+1,10m2*10,00m+1,10m2*10,00m+1,10m2*10,00m+1,10m2*10,00m+1,10m2*10,00m+1,10m2*10,00m+1,10m2*10,00m+1,10m2*10,00m+1,10m2*10,00m+1,10m2*7,00m 
(Kubatura vypočtena z výkresu D.1.1.02.01 - Situace + vytyčení)</t>
  </si>
  <si>
    <t>1,1*15+1,7*10+1,1*10+1,1*10+1,1*10+1,1*10+1,1*10+1,1*10+1,1*10+1,1*10+1,1*10+1,1*7=140,200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</si>
  <si>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</si>
  <si>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42</t>
  </si>
  <si>
    <t>56960</t>
  </si>
  <si>
    <t>ZPEVNĚNÍ KRAJNIC Z RECYKLOVANÉHO MATERIÁLU</t>
  </si>
  <si>
    <t>Nezpevněná krajnice z R-materiálu fr.6/8mm tl. 100mm 
=(1,90m2+3,80m2)*0,10m 
(Plocha vypočtena z výkresu D.1.1.02.01 - Situace + vytyčení)</t>
  </si>
  <si>
    <t>(1,9+3,8)*0,1=0,570 [A]</t>
  </si>
  <si>
    <t>34</t>
  </si>
  <si>
    <t>572123</t>
  </si>
  <si>
    <t>INFILTRAČNÍ POSTŘIK Z EMULZE DO 1,0KG/M2</t>
  </si>
  <si>
    <t>Konstrukce vozovky - Infiltrační postřik kationaktivní emulzí PI-E (1,00kg/m2) 
=700,10m2 (silnice) 
=40,60m2 (místní komunikace) 
(Plocha vypočtena z výkresu D.1.1.02.01 - Situace + vytyčení)</t>
  </si>
  <si>
    <t>700,1+40,6=740,700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</si>
  <si>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</si>
  <si>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36</t>
  </si>
  <si>
    <t>572213</t>
  </si>
  <si>
    <t>SPOJOVACÍ POSTŘIK Z EMULZE DO 0,5KG/M2</t>
  </si>
  <si>
    <t>Konstrukce vozovky - Spojovací postřik kationaktivní emulzí PS-E (0,40kg/m2) 
=704,20m2 (silnice) 
(Plocha vypočtena z výkresu D.1.1.02.01 - Situace + vytyčení)</t>
  </si>
  <si>
    <t>704,2=704,200 [A]</t>
  </si>
  <si>
    <t>27</t>
  </si>
  <si>
    <t>57476</t>
  </si>
  <si>
    <t>VOZOVKOVÉ VÝZTUŽNÉ VRSTVY Z GEOMŘÍŽOVINY S TKANINOU</t>
  </si>
  <si>
    <t>Konstrukce vozovky - Separační / výztužná geotextílie - pevnost v tahu v příčném i podélném směru 80kN/m a odolnost proti protržení CBR-10kN, čerpání se souhlasem TDS, AD a investora 
=6,60m*15,00m+9,10m*10,00m+1,40m*10,00m+2,20m*10,00m+1,40m*10,00m+2,60m*10,00m+2,80m*10,00m+1,70m*10,00m+1,50m*10,00m+1,60m*10,00m+5,60m*10,00m+6,30m*7,00m 
(Plocha vypočtena z výkresu D.1.1.02.01 - Situace + vytyčení)</t>
  </si>
  <si>
    <t>6,6*15+9,1*10+1,4*10+2,2*10+1,4*10+2,6*10+2,8*10+1,7*10+1,5*10+1,6*10+5,6*10+6,3*7=442,100 [A]</t>
  </si>
  <si>
    <t>- dodání geomříže v požadované kvalitě a v množství včetně přesahů (přesahy započteny v jednotkové ceně) 
- očištění podkladu 
- pokládka geomříže dle předepsaného technologického předpisu</t>
  </si>
  <si>
    <t>37</t>
  </si>
  <si>
    <t>574A34</t>
  </si>
  <si>
    <t>ASFALTOVÝ BETON PRO OBRUSNÉ VRSTVY ACO 11+, 11S TL. 40MM</t>
  </si>
  <si>
    <t>Konstrukce vozovky - Asfaltový beton pro obrusné vrstvy ACO 11+ tl. 40mm 
=701,40m2 (silnice) 
(Plocha vypočtena z výkresu D.1.1.02.01 - Situace + vytyčení)</t>
  </si>
  <si>
    <t>701,4=701,400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</si>
  <si>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</si>
  <si>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</si>
  <si>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574A44</t>
  </si>
  <si>
    <t>ASFALTOVÝ BETON PRO OBRUSNÉ VRSTVY ACO 11+, 11S TL. 50MM</t>
  </si>
  <si>
    <t>Konstrukce vozovky - Asfaltový beton pro obrusné vrstvy ACO 11+ tl. 50mm 
=38,10m2 (místní komunikace) 
(Plocha vypočtena z výkresu D.1.1.02.01 - Situace + vytyčení)</t>
  </si>
  <si>
    <t>38,1=38,100 [A]</t>
  </si>
  <si>
    <t>35</t>
  </si>
  <si>
    <t>574E66</t>
  </si>
  <si>
    <t>ASFALTOVÝ BETON PRO PODKLADNÍ VRSTVY ACP 16+, 16S TL. 70MM</t>
  </si>
  <si>
    <t>Konstrukce vozovky - Asfaltový beton pro podkladní vrstvy ACP 16+ tl. 70mm 
=695,00m2 (silnice) 
(Plocha vypočtena z výkresu D.1.1.02.01 - Situace + vytyčení)</t>
  </si>
  <si>
    <t>695=695,000 [A]</t>
  </si>
  <si>
    <t>44</t>
  </si>
  <si>
    <t>58250</t>
  </si>
  <si>
    <t>DLÁŽDĚNÉ KRYTY Z BETONOVÝCH DLAŽDIC BEZ LOŽE</t>
  </si>
  <si>
    <t>Odvodňovací proužek - Betonová silniční přídlažba 500x250x100mm, včetně řezání 
=(19,40m+78,40m)*0,50m 
(Plocha vypočtena z výkresu D.1.1.02.01 - Situace + vytyčení)</t>
  </si>
  <si>
    <t>(19,4+78,4)*0,5=48,900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</si>
  <si>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</si>
  <si>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</si>
  <si>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22</t>
  </si>
  <si>
    <t>87434</t>
  </si>
  <si>
    <t>POTRUBÍ Z TRUB PLASTOVÝCH ODPADNÍCH DN DO 200MM</t>
  </si>
  <si>
    <t>Odvodnění - Přípojky uličních vpustí z plastových trub PP DN=200mm (SN16) vhodných do dynamicky zatížených konstrukcí, které budou uloženy na pískový podsyp tl.100mm 
=7,60m+6,00m+5,70m 
(Délka vypočtena z výkresu D.1.1.02.01 - Situace + vytyčení)</t>
  </si>
  <si>
    <t>7,6+6+5,7=19,300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</si>
  <si>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</si>
  <si>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19</t>
  </si>
  <si>
    <t>895823</t>
  </si>
  <si>
    <t>DRENÁŽNÍ ŠACHTICE KONTROLNÍ Z PLAST DÍLCŮ ŠK 100</t>
  </si>
  <si>
    <t>Drenáž - Kontrolní šachta drenáže z PP DN=315mm, včetně souvisejícího vybavení (šachtové dno z PP pro drenážní trouby) DN=150mm, šachtová korugovaná trouba DN=315mm, teleskopická trouba v horní části a plastový pachotěsný poklop), podsyp ze štěrkodrti fr.0/32mm tl. 100mm 
=4ks 
(Délka vypočtena z výkresu D.1.1.02.01 - Situace + vytyčení)</t>
  </si>
  <si>
    <t>4=4,000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</si>
  <si>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</si>
  <si>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21</t>
  </si>
  <si>
    <t>89712</t>
  </si>
  <si>
    <t>VPUSŤ KANALIZAČNÍ ULIČNÍ KOMPLETNÍ Z BETONOVÝCH DÍLCŮ</t>
  </si>
  <si>
    <t>Odvodnění - Uliční vpusti z betonových dílců (kompozitní poklop, vyrovnávací prstence, kalový koš, skruže a dno s kalovým protorem), včetně úpravy základové spáry a podkladního betonu C12/15 tl. 150mm 
=5ks 
(Počet vypočten z výkresu  D.1.1.02.01 - Situace + vytyčení)</t>
  </si>
  <si>
    <t>5=5,000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</si>
  <si>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</si>
  <si>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Ostatní konstrukce a práce</t>
  </si>
  <si>
    <t>46</t>
  </si>
  <si>
    <t>9111B1</t>
  </si>
  <si>
    <t>ZÁBRADLÍ SILNIČNÍ SE SVISLOU VÝPLNÍ - DODÁVKA A MONTÁŽ</t>
  </si>
  <si>
    <t>Zábradlí se svislou výplní – výšky 1,10m, opatřeno PKO + barva RAL, kotveno do betonových patek z PB C25/30-XF3, včetně vypracování VTD. 
=14,50m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polyuretanový s nominální tloušťkou jedné vrstvy 80 µm. Odstín barvy RAL 6017. 
- Nátěrový systém má celkovou nominální tloušťku 240 µm 
Betonové patky z C25/30-XF3 
= 8ks*0,40m*0,40m*0,80m = 1,02m3 
(Délka vypočtena z výkresu D.1.1.02.01 - Situace)</t>
  </si>
  <si>
    <t>14,5=14,500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</si>
  <si>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</si>
  <si>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9113A3</t>
  </si>
  <si>
    <t>SVODIDLO OCEL SILNIČ JEDNOSTR, ÚROVEŇ ZADRŽ N1, N2 - DEMONTÁŽ S PŘESUNEM</t>
  </si>
  <si>
    <t>Bourací práce - Demontáž stávajícÍho ocelového svodidla, včetně očištění a odvozu na skládku investora (KSUSV Bystřice nad Pernštejem) do vzdálenosti 10ti km 
=96,00m 
(Délka vypočtena z výkresu D.1.1.02.01 - Situace + vytyčení)</t>
  </si>
  <si>
    <t>96=96,000 [A]</t>
  </si>
  <si>
    <t>položka zahrnuje: 
- demontáž a odstranění zařízení 
- jeho odvoz na předepsané místo</t>
  </si>
  <si>
    <t>52</t>
  </si>
  <si>
    <t>914111</t>
  </si>
  <si>
    <t>DOPRAVNÍ ZNAČKY ZÁKLADNÍ VELIKOSTI OCELOVÉ NEREFLEXNÍ - DOD A MONTÁŽ</t>
  </si>
  <si>
    <t>Dopravní značení a zařízení - Dodávka a montáž nového dopravního značení včetně nerezového spojovacího materiálu třídy A4 
A 6a - „Zúžená vozovka (z obou stran)“ - 1ks 
B 20a-30 - „Nejvyšší povolená rychlost“ - 1ks 
P 2 - „Hlavní pozemní komunikace“ - 2ks 
P 4 - „Dej přednost v jízdě“ - 1ks 
P 6 - „Stůj, dej přednost v jízdě“ - 1ks 
E 2d - „Tvar dvou křižovatek“ - 4ks 
=1ks+1ks+2ks+1ks+1ks+4ks 
(Počet vypočten z výkresu D.1.1.02.05 - Situace dopravního značení)</t>
  </si>
  <si>
    <t>1+1+2+1+1+4=10,000 [A]</t>
  </si>
  <si>
    <t>položka zahrnuje: 
- dodávku a montáž značek v požadovaném provedení</t>
  </si>
  <si>
    <t>914113</t>
  </si>
  <si>
    <t>DOPRAVNÍ ZNAČKY ZÁKLADNÍ VELIKOSTI OCELOVÉ NEREFLEXNÍ - DEMONTÁŽ</t>
  </si>
  <si>
    <t>Bourací práce - Odstranění stávajícího dopravního značení, včetně odvozu na skládku investora (KSUSV Bystřice nad Pernštejem) do vzdálenosti 10ti km 
A 6b - „Zúžená vozovka (z jedné strany)“ - 2ks 
P 7 - „Přednost protijedoucím vozidlům“ - 1ks 
P 8 - „Přednost před protijedoucími vozidly“ - 1ks 
Z 4a - „Směrová deska levá“ - 4ks 
=2ks+1ks+1ks+4ks 
(Počet vypočten z výkresu D.1.1.02.05 - Situace dopravního značení)</t>
  </si>
  <si>
    <t>2+1+1+4=8,000 [A]</t>
  </si>
  <si>
    <t>Položka zahrnuje odstranění, demontáž a odklizení materiálu s odvozem na předepsané místo</t>
  </si>
  <si>
    <t>53</t>
  </si>
  <si>
    <t>914921</t>
  </si>
  <si>
    <t>SLOUPKY A STOJKY DOPRAVNÍCH ZNAČEK Z OCEL TRUBEK DO PATKY - DODÁVKA A MONTÁŽ</t>
  </si>
  <si>
    <t>Dopravní značení a zařízení - Nové sloupky nového dopravního značení a zařízení, včetně PKO a patky z betonu C25/30 o rozměrech 0,40x0,40x0,80m 
=5ks 
(Počet vypočten z výkresu D.1.1.02.05 - Situace dopravního značení)</t>
  </si>
  <si>
    <t>položka zahrnuje: 
- sloupky a upevňovací zařízení včetně jejich osazení (betonová patka, zemní práce)</t>
  </si>
  <si>
    <t>54</t>
  </si>
  <si>
    <t>Dopravní značení a zařízení - Nové sloupky nového dopravního značení a zařízení, včetně PKO a upevění k zábradlí opěrné zdi 
=1ks 
(Počet vypočten z výkresu D.1.1.02.05 - Situace dopravního značení)</t>
  </si>
  <si>
    <t>1=1,000 [A]</t>
  </si>
  <si>
    <t>914923</t>
  </si>
  <si>
    <t>SLOUPKY A STOJKY DZ Z OCEL TRUBEK DO PATKY DEMONTÁŽ</t>
  </si>
  <si>
    <t>Bourací práce - Odstranění sloupků stávajícího dopravního značení, včetně očištění a odvozu na skládku investora (KSUSV Bystřice nad Pernštejem) do vzdálenosti 10ti km 
=4ks 
(Počet vypočten z výkresu D.1.1.02.05 - Situace dopravního značení)</t>
  </si>
  <si>
    <t>55</t>
  </si>
  <si>
    <t>915111</t>
  </si>
  <si>
    <t>VODOROVNÉ DOPRAVNÍ ZNAČENÍ BARVOU HLADKÉ - DODÁVKA A POKLÁDKA</t>
  </si>
  <si>
    <t>Dopravní značení a zařízení - Vodorovné dopravní značení - značení bílou barvou 
V2b 1,5/1,5/0,250 =7*1,50m*0,25m 
V4 0,125 = (29,70m+11,50m+98,40m+83,30m)*0,125m 
(Počet vypočten z výkresu D.1.1.02.05 - Situace dopravního značení)</t>
  </si>
  <si>
    <t>7*1,5*0,25+(29,7+11,5+98,4+83,3)*0,125=30,488 [A]</t>
  </si>
  <si>
    <t>položka zahrnuje: 
- dodání a pokládku nátěrového materiálu (měří se pouze natíraná plocha) 
- předznačení a reflexní úpravu</t>
  </si>
  <si>
    <t>56</t>
  </si>
  <si>
    <t>915221</t>
  </si>
  <si>
    <t>VODOR DOPRAV ZNAČ PLASTEM STRUKTURÁLNÍ NEHLUČNÉ - DOD A POKLÁDKA</t>
  </si>
  <si>
    <t>Dopravní značení a zařízení - Vodorovné dopravní značení - značení strukturovaným plastem 
V2b 1,5/1,5/0,250 =7*1,50m*0,25m 
V4 0,125 = (29,70m+11,50m+98,40m+83,30m)*0,125m 
(Počet vypočten z výkresu D.1.1.02.05 - Situace dopravního značení)</t>
  </si>
  <si>
    <t>43</t>
  </si>
  <si>
    <t>917224</t>
  </si>
  <si>
    <t>SILNIČNÍ A CHODNÍKOVÉ OBRUBY Z BETONOVÝCH OBRUBNÍKŮ ŠÍŘ 150MM</t>
  </si>
  <si>
    <t>Obrubníky - Betonové silniční obrubníky 150x250x1000mm, včetně náběhových 150x150/250x1000mm, osazení do betonového lože s bočními opěrami z  betonu C25/30-XF3, včetně řezání obrub a případných úprav styčných spár MC 
=29,40m+78,40m+15,50m 
(Délka vypočtena z výkresu D.1.1.02.01 - Situace + vytyčení)</t>
  </si>
  <si>
    <t>29,4+78,4+15,5=123,300 [A]</t>
  </si>
  <si>
    <t>Položka zahrnuje: 
dodání a pokládku betonových obrubníků o rozměrech předepsaných zadávací dokumentací 
betonové lože i boční betonovou opěrku.</t>
  </si>
  <si>
    <t>919111</t>
  </si>
  <si>
    <t>ŘEZÁNÍ ASFALTOVÉHO KRYTU VOZOVEK TL DO 50MM</t>
  </si>
  <si>
    <t>Bourací práce -  Řezání vozovky kotoučovou pilou do hloubky 50mm 
=5,00m+5,00m+3,00m+4,25m 
(Délka vypočtena z výkresu D.1.1.02.01 - Situace + vytyčení)</t>
  </si>
  <si>
    <t>5+5+3+4,25=17,250 [A]</t>
  </si>
  <si>
    <t>položka zahrnuje řezání vozovkové vrstvy v předepsané tloušťce, včetně spotřeby vody</t>
  </si>
  <si>
    <t>40</t>
  </si>
  <si>
    <t>931326</t>
  </si>
  <si>
    <t>TĚSNĚNÍ DILATAČ SPAR ASF ZÁLIVKOU MODIFIK PRŮŘ DO 800MM2</t>
  </si>
  <si>
    <t>Konstrukce vozovky - Úprava spár na obrusné vrstvě, předehřátí okolních ploch u spár, zalití modifikovanou asfaltovou zálivkou 40x20mm s přelivem 60mm, povápnění 
=5,00m+5,00m+3,00m+9,00m+4,25m 
(Délka vypočtena z výkresu D.1.1.02.01 - Situace + vytyčení)</t>
  </si>
  <si>
    <t>položka zahrnuje dodávku a osazení předepsaného materiálu, očištění ploch spáry před úpravou, očištění okolí spáry po úpravě 
nezahrnuje těsnící profil</t>
  </si>
  <si>
    <t>SO 182</t>
  </si>
  <si>
    <t>DOPRAVNĚ INŽENÝRSKÉ OPATŘENÍ</t>
  </si>
  <si>
    <t>Příprava výstavby - Projednání dopravně inženýrského opatření s příslušnými orgány, zajištění vydání stanovení přechodné úpravy a rozhodnutí o uzavírce.</t>
  </si>
  <si>
    <t>21461C</t>
  </si>
  <si>
    <t>SEPARAČNÍ GEOTEXTILIE DO 300G/M2</t>
  </si>
  <si>
    <t>Dočasný chodník - Separační geotextílie 300g/m2, včetně následného odvozu a likvidace v režii zhotovitele 
=33,00m*2,00m 
(Plocha vypočtena z výkresu D.1.1.02.01 - Situace + vytyčení)</t>
  </si>
  <si>
    <t>33*2=66,000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</si>
  <si>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</si>
  <si>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56333</t>
  </si>
  <si>
    <t>VOZOVKOVÉ VRSTVY ZE ŠTĚRKODRTI TL. DO 150MM</t>
  </si>
  <si>
    <t>Dočasný chodník - Štěrkodrt ŠDb fr. 0/32 tl. 150mm, včetně následného odvozu a likvidace v režii zhotovitele 
=33,00m*1,50m 
(Plocha vypočtena z výkresu D.1.1.02.01 - Situace + vytyčení)</t>
  </si>
  <si>
    <t>33*1,5=49,500 [A]</t>
  </si>
  <si>
    <t>Přidružená stavební výroba</t>
  </si>
  <si>
    <t>76221</t>
  </si>
  <si>
    <t>SCHODIŠTĚ DŘEVĚNÁ</t>
  </si>
  <si>
    <t>Dočasné schodiště - Schodiště ze dřeva, včetně nákupu veškerého materiálu, montáže a následného odvozu a likvidace v režii zhotovitele 
=(5,50m*1,50m+2*5,50m*1,10m)*0,10m 
(Kubatura vypočtena z výkresu D.1.1.02.01 - Situace + vytyčení)</t>
  </si>
  <si>
    <t>(5,5*1,5+2*5,5*1,1)*0,1=2,035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</si>
  <si>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</si>
  <si>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76292</t>
  </si>
  <si>
    <t>DŘEVĚNÉ ZÁBRADLÍ Z ŘEZIVA</t>
  </si>
  <si>
    <t>Dočasný chodník -  Dvoumadlové zábradlí ze dřeva, včetně nákupu veškerého materiálu, montáže a následného odvozu a likvidace v režii zhotovitele 
=(30,00m+8,00m)*1,10m 
(Délka vypočtena z výkresu D.1.1.02.01 - Situace)</t>
  </si>
  <si>
    <t>(30+8)*1,1=41,800 [A]</t>
  </si>
  <si>
    <t>914112</t>
  </si>
  <si>
    <t>DOPRAVNÍ ZNAČKY ZÁKLAD VELIKOSTI OCEL NEREFLEXNÍ - MONTÁŽ S PŘEMÍST</t>
  </si>
  <si>
    <t>Přechodné dopr. značení - Svislá dopravní značka ocelová normální velikosti včetně základové konstrukce (stojan k dopravním silničním značkám jednoduchý - červenobílé pruhování + základová deska):  
A15, B1, IP10a, IS11a, IS11b, IP22, E3a, E13, Z2 - půjčené značení (montáž s přestavěním). 
= (3+3+5+4+13+2+3+3+3)ks</t>
  </si>
  <si>
    <t>3+3+5+4+13+2+3+3+3=39,000 [A]</t>
  </si>
  <si>
    <t>položka zahrnuje: 
- dopravu demontované značky z dočasné skládky 
- osazení a montáž značky na místě určeném projektem 
- nutnou opravu poškozených částí 
nezahrnuje dodávku značky</t>
  </si>
  <si>
    <t>Přechodné dopr. značení -Svislá dopravní značka ocelová normální velikosti včetně základové konstrukce (stojan k dopravním silničním značkám jednoduchý - červenobílé pruhování + základová deska): 
A15, B1, IP10a, IS11a, IS11b, IP22, E3a, E13, Z2 - půjčené značení (demontáž). 
= (3+3+5+4+13+2+3+3+3)ks</t>
  </si>
  <si>
    <t>914119</t>
  </si>
  <si>
    <t>DOPRAV ZNAČKY ZÁKLAD VEL OCEL NEREFLEXNÍ - NÁJEMNÉ</t>
  </si>
  <si>
    <t>KSDEN</t>
  </si>
  <si>
    <t>Přechodné dopr. značení - Svislá dopravní značka ocelová normální velikosti včetně základové konstrukce (stojan k dopravním silničním značkám jednoduchý - červenobílé pruhování + základová deska): 
A15, B1, IP10a, IS11a, IS11b, IP22, E3a, E13, Z2 - půjčené značení (nájem). 
= (3+3+5+4+13+2+3+3+3)ks*120dnů</t>
  </si>
  <si>
    <t>(3+3+5+4+13+2+3+3+3)*120=4 680,000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</si>
  <si>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</si>
  <si>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</si>
  <si>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</si>
  <si>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Přechodné dopravní značení - Výstražné světlo typu 1 samostatné + akumulátor včetně základové konstrukce (stojan k dopravním silničním značkám jednoduchý - červenobílé pruhování + základová deska) - půjčené značení (montáž s přemístěním) 
= 3ks</t>
  </si>
  <si>
    <t>3=3,000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</si>
  <si>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</si>
  <si>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</si>
  <si>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</si>
  <si>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Přechodné dopravní značení - Výstražné světlo typu 1 samostatné + akumulátor včetně základové konstrukce (stojan k dopravním silničním značkám jednoduchý - červenobílé pruhování + základová deska) - půjčené značení (demontáž) 
= 3ks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</si>
  <si>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</si>
  <si>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</si>
  <si>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</si>
  <si>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Výstražné světlo typu 1 samostatné + akumulátor včetně základové konstrukce (stojan k dopravním silničním značkám jednoduchý - červenobílé pruhování + základová deska) - půjčené značení (nájem) 
= 3ks*120dnů</t>
  </si>
  <si>
    <t>3*120=360,000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</si>
  <si>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</si>
  <si>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</si>
  <si>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</si>
  <si>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Přechodné dopr. značení - Výstražná světla typu-1 souprava tří kusů + akumulátor - půjčené značení (montáž s přestavěním). 
= 1ks</t>
  </si>
  <si>
    <t>916123</t>
  </si>
  <si>
    <t>DOPRAV SVĚTLO VÝSTRAŽ SOUPRAVA 3KS - DEMONTÁŽ</t>
  </si>
  <si>
    <t>Přechodné dopr. značení - Výstražná světla typu-1 souprava tří kusů + akumulátor - půjčené značení (demontáž). 
= 1ks</t>
  </si>
  <si>
    <t>916129</t>
  </si>
  <si>
    <t>DOPRAV SVĚTLO VÝSTRAŽ SOUPRAVA 3KS - NÁJEMNÉ</t>
  </si>
  <si>
    <t>Přechodné dopr. značení - Výstražná světla typu-1 souprava tří kusů + akumulátor - půjčené značení (nájem). 
= 1ks*120dnů</t>
  </si>
  <si>
    <t>1*120=120,000 [A]</t>
  </si>
  <si>
    <t>916132</t>
  </si>
  <si>
    <t>DOPRAV SVĚTLO VÝSTRAŽ SOUPRAVA 5KS - MONTÁŽ S PŘESUNEM</t>
  </si>
  <si>
    <t>Přechodné dopr. značení - Výstražná světla typu-1 souprava pěti kusů + akumulátor - půjčené značení (montáž s přestavěním). 
= 2ks</t>
  </si>
  <si>
    <t>916133</t>
  </si>
  <si>
    <t>DOPRAV SVĚTLO VÝSTRAŽ SOUPRAVA 5KS - DEMONTÁŽ</t>
  </si>
  <si>
    <t>Přechodné dopr. značení - Výstražná světla typu-1 souprava pěti kusů + akumulátor - půjčené značení (demontáž). 
= 2ks</t>
  </si>
  <si>
    <t>916139</t>
  </si>
  <si>
    <t>DOPRAVNÍ SVĚTLO VÝSTRAŽNÉ SOUPRAVA 5 KUSŮ - NÁJEMNÉ</t>
  </si>
  <si>
    <t>Přechodné dopr. značení - Výstražná světla typu-1 souprava pěti kusů + akumulátor - půjčené značení (nájem). 
= 2ks*120dnů</t>
  </si>
  <si>
    <t>2*120=240,000 [A]</t>
  </si>
  <si>
    <t>916352</t>
  </si>
  <si>
    <t>SMĚROVACÍ DESKY Z4 OBOUSTR S FÓLIÍ TŘ 1 - MONTÁŽ S PŘESUNEM</t>
  </si>
  <si>
    <t>Přechodné dopr. značení - Svislá dopravní značka plastová normální velikosti včetně základové konstrukce (základová deska): Z4a - půjčené značení (montáž s přestavěním) 
= 13ks</t>
  </si>
  <si>
    <t>13=13,000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</si>
  <si>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</si>
  <si>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916353</t>
  </si>
  <si>
    <t>SMĚROVACÍ DESKY Z4 OBOUSTR S FÓLIÍ TŘ 1 - DEMONTÁŽ</t>
  </si>
  <si>
    <t>Přechodné dopr. značení - Svislá dopravní značka plastová normální velikosti včetně základové konstrukce (základová deska): Z4a - půjčené značení (demontáž). 
= 13ks</t>
  </si>
  <si>
    <t>916359</t>
  </si>
  <si>
    <t>SMĚROVACÍ DESKY Z4 OBOUSTR S FÓLIÍ TŘ 1 - NÁJEMNÉ</t>
  </si>
  <si>
    <t>Přechodné dopr. značení - Svislá dopravní značka plastová normální velikosti včetně základové konstrukce (základová deska): Z4a - půjčené značení (nájem). 
= 13ks*120dnů</t>
  </si>
  <si>
    <t>13*120=1 560,000 [A]</t>
  </si>
  <si>
    <t>SO 201</t>
  </si>
  <si>
    <t>OPĚRNÁ ZEĎ</t>
  </si>
  <si>
    <t>Poplatky - Uložení zeminy, včetně poplatku z likvidaci 
=193,00t+1366,10t+13,00t 
(Viz položky č. 12473, 13173.2, 12473.2)</t>
  </si>
  <si>
    <t>193+1366,1+13=1 572,100 [A]</t>
  </si>
  <si>
    <t>015112</t>
  </si>
  <si>
    <t>POPLATKY ZA LIKVIDACI ODPADŮ NEKONTAMINOVANÝCH - 17 05 04  VYTĚŽENÉ ZEMINY A HORNINY -  II. TŘÍDA TĚŽITELNOSTI</t>
  </si>
  <si>
    <t>Poplatky - Uložení vybouraného kamene, včetně poplatku z likvidaci 
=11,08t 
(Viz položka č. 96713)</t>
  </si>
  <si>
    <t>11,08=11,080 [A]</t>
  </si>
  <si>
    <t>11329</t>
  </si>
  <si>
    <t>ODSTRANĚNÍ ZPEVNĚNÝCH PLOCH, PŘÍKOPŮ A RIGOLŮ Z LOMOVÉHO KAMENE</t>
  </si>
  <si>
    <t>Úprava území - Odstranění opevnění svahu vtokové hrázky z rovnaniny z lomového kamene (využití na zpevnění svahů a dna koryta toku) 
=(2,50m*1,00m+2*1,00m*1,00m/2)*1,4*0,40m 
(Viz. položka 46321.1)</t>
  </si>
  <si>
    <t>(2,5*1+2*1*1/2)*1,4*0,4=1,960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</si>
  <si>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</si>
  <si>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Bourací práce - Odstranění opevnění svahu z rovnaniny z lomového kamene, včetně odvozu a uložení na deponii stavby (využití na opevnění svahu a koryta toku) 
=92,10m2*1,3*0,40m 
(Kubatura vypočtena z výkresu D.1.2.2.X - Nový stav - X)</t>
  </si>
  <si>
    <t>92,1*1,3*0,4=47,892 [A]</t>
  </si>
  <si>
    <t>Konstrukce vozovky - Úprava spár na obrusné vrstvě, profrézování obrusné vrstvy 40x20mm, spára bude vyfoukána od zbytků živice 
=80,00m 
(Délka vypočtena z výkresu D.1.2.2.X - Nový stav - X)</t>
  </si>
  <si>
    <t>80=80,000 [A]</t>
  </si>
  <si>
    <t>11525</t>
  </si>
  <si>
    <t>PŘEVEDENÍ VODY POTRUBÍM DN 600 NEBO ŽLABY R.O. DO 2,0M</t>
  </si>
  <si>
    <t>Příprava území – Dodávka a osazení plastových trub DN=600mm, dl. 35,00m, přesouvání, dle postupu stavebních prací a odstranění 
= 0,60m 
(Kubatura vypočtena z výkresu D.1.2.2.X - Nový stav - X)</t>
  </si>
  <si>
    <t>0,6=0,600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</si>
  <si>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</si>
  <si>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12473</t>
  </si>
  <si>
    <t>VYKOPÁVKY PRO KORYTA VODOTEČÍ TŘ. I</t>
  </si>
  <si>
    <t>Bourací práce - Výkopy v korytě toku, včetně čerpání, zazubení svahů a případného pažení, včetně odvozu dle dispozic zhotovitele, provádění výkopů a vhodnost na zpětného použití do zásypů, dle posouzení geologa a geotechnika, jedná se o maximální objem 
= 1,20m2*9,00m+1,80m2*9,00m+1,40m2*9,00m+1,90m2*9,00m+1,40m2*8,50m+1,10m2*9,00m+1,00m2*9,00m+1,00m2*9,00m 
=96,50m3*2,00t/m3=193,00t 
(Kubatura vypočtena z výkresu D.1.2.2.X - Nový stav - X)</t>
  </si>
  <si>
    <t>1,2*9+1,8*9+1,4*9+1,9*9+1,4*8,5+1,1*9+1*9+1*9=96,500 [A]</t>
  </si>
  <si>
    <t>Úprava území - Odstranění jílových těsnících hrázek, včetně odvozu dle dispozic zhotovitele 
= 2,50m*(2*1,00m*1,00m/2+1,00m*1,00m)+2*1,00m*(1,00m*1,00m/4+1,00m*1,00m/2) 
=6,50m3*2,00t/m3=13,00t 
(Viz. položka č. 17750)</t>
  </si>
  <si>
    <t>2,5*(2*1*1/2+1*1)+2*1*(1*1/4+1*1/2)=6,500 [A]</t>
  </si>
  <si>
    <t>12583</t>
  </si>
  <si>
    <t>VYKOPÁVKY ZE ZEMNÍKŮ A SKLÁDEK TŘ. II</t>
  </si>
  <si>
    <t>Úprava území - Zpevnění svahů a koryta toku kamennou rovaninou, včetně vykopávky, dopravy z deponie stavby 
=47,89m3+1,96m3 
(Viz. položka č. 11329.1, 11329.2)</t>
  </si>
  <si>
    <t>47,89+1,96=49,850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</si>
  <si>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</si>
  <si>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</si>
  <si>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</si>
  <si>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Bourací práce - Výkop zeminy tř. I, včetně zazubení svahů a případného pažení, čerpání, odvozu a uložení na deponii stavby (využití zásypy), provádění výkopů a vhodnost na zpětného použití do zásypů, dle posouzení geologa a geotechnika, jedná se o maximální objem 
=320,91m3 
(Viz položka č. 17411)</t>
  </si>
  <si>
    <t>320,91=320,910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</si>
  <si>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</si>
  <si>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Bourací práce - Výkop zeminy tř. I, včetně zazubení svahů a případného pažení, čerpání, včetně odvozu dle dispozic zhotovitele, provádění výkopů a vhodnost na zpětného použití do zásypů, dle posouzení geologa a geotechnika, jedná se o maximální objem 
=11,60m3*9,00m+12,80m2*9,00m+11,00m2*9,00m+17,40m2*9,00m+7,60m2*8,50m+8,50m2*8,50m+15,10m2*9,00m+16,50m2*9,00m+16,50m2*9,00m-320,91m3 
=683,05m3*2,00t/m3=1366,10t 
(Kubatura vypočtena z výkresu D.1.2.2.X - Nový stav - X)</t>
  </si>
  <si>
    <t>11,6*9+12,8*9+11*9+17,4*9+7,6*8,5+8,5*8,5+15,1*9+16,5*9+16,5*9-320,91=724,040 [A]</t>
  </si>
  <si>
    <t>13183</t>
  </si>
  <si>
    <t>HLOUBENÍ JAM ZAPAŽ I NEPAŽ TŘ II</t>
  </si>
  <si>
    <t>Bourací práce - Výkop zeminy tř. II, včetně zazubení svahů a případného pažení, čerpání, odvozu a uložení na deponii stavby (využití zásypy), provádění výkopů a vhodnost na zpětného použití do zásypů, dle posouzení geologa a geotechnika, jedná se o maximální objem 
=6,50m2*9,00m+5,60m2*9,00m+5,90m2*9,00m+3,90m2*9,00m 
=197,10m3*2,00t/m3=394,20t 
(Kubatura vypočtena z výkresu D.1.2.2.X - Nový stav - X)</t>
  </si>
  <si>
    <t>6,5*9+5,6*9+5,9*9+3,9*9=197,100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</si>
  <si>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</si>
  <si>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17411</t>
  </si>
  <si>
    <t>ZÁSYP JAM A RÝH ZEMINOU SE ZHUTNĚNÍM</t>
  </si>
  <si>
    <t>Zásyp - Zásyp zeminou tř. II, hutněn po vrstvách max. 300mm, ID=0,90; 100% PS, včetně vykopávky, prací spojených se splněním normových požadavků na zásyp za opěrou, dopravy z deponie stavby 
=197,10m3 
(Viz položka č. 567504)</t>
  </si>
  <si>
    <t>197,1=197,100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</si>
  <si>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</si>
  <si>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- Zásyp zeminou vhodnou do násypu, hutněn po vrstvách max. 300mm, ID=0,80; 95% PS, včetně vykopávky,prací spojených se splněním normových požadavků na zásyp základů, dopravy z deponie stavby 
=10,60m*4,05m2+9,00m*4,25m2+9,00m*4,35m+9,00m*5,25m2+8,50m*0,70m2+8,50m*1,35m2+9,00m*4,30m2+9,00m*5,30m2+9,00m*5,50m2 
(Kubatura vypočtena z výkresu D.1.2.2.X - Nový stav - X)</t>
  </si>
  <si>
    <t>10,6*4,05+9*4,25+9*4,35+9*5,25+8,5*0,7+8,5*1,35+9*4,3+9*5,3+9*5,5=320,905 [A]</t>
  </si>
  <si>
    <t>17481</t>
  </si>
  <si>
    <t>ZÁSYP JAM A RÝH Z NAKUPOVANÝCH MATERIÁLŮ</t>
  </si>
  <si>
    <t>Zásyp - Zásyp ze štěrkodrtí fr. 0/63mm, hutněn po vrstvách max. 300mm, ID=0,90; 100% PS 
=10,60m*4,85m2+9,00m*7,15m2+9,00m*6,20m2+9,00m*8,35m2+8,50m*4,15m2+8,50m*2,50m2+9,00m*3,75m2+9,00m*3,70m2+9,00m*3,30m2-197,10m3 
(Kubatura vypočtena z výkresu D.1.2.2.X - Nový stav - X)</t>
  </si>
  <si>
    <t>10,6*4,85+9*7,15+9*6,2+9*8,35+8,5*4,15+8,5*2,5+9*3,75+9*3,7+9*3,3-197,1=202,885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</si>
  <si>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</si>
  <si>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Přechodová oblast - Ochrana těsnící vrstvy ze štěrkopísku fr. 0/22mm, hutněna   ID=0,85 
=2*(10,60m*2,75m+9,00m*2,90m+9,00m*1,10m+9,00m*1,95m+8,50m*1,95m+8,50m*2,20m+9,00m*3,15m+9,00m*3,35m+9,00m*3,30m)*0,15m 
(Kubatura vypočtena z výkresu D.1.2.2.X - Nový stav - X)</t>
  </si>
  <si>
    <t>2*(10,6*2,75+9*2,9+9*1,1+9*1,95+8,5*1,95+8,5*2,2+9*3,15+9*3,35+9*3,3)*0,15=61,853 [A]</t>
  </si>
  <si>
    <t>17750</t>
  </si>
  <si>
    <t>ZEMNÍ HRÁZKY ZE ZEMIN NEPROPUSTNÝCH</t>
  </si>
  <si>
    <t>Příprava území – Jílové těsnící hrazky - zřízení, včetně jejich přesouvání, dle postupu stavebních prací 
= 2,50m*(2*1,00m*1,00m/2+1,00m*1,00m)+2*1,00m*(1,00m*1,00m/4+1,00m*1,00m/2) 
(Kubatura vypočtena z výkresu D.1.2.2.X - Nový stav - 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</si>
  <si>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</si>
  <si>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Založení - Úprava zhutnění základové spáry v zeminách tř.I 
=19,20m*3,70m+9,60m*3,70m+9,10m*2,60m+8,50m*2,60m 
(Plocha vypočtena z výkresu D.1.2.2.X - Nový stav - X)</t>
  </si>
  <si>
    <t>19,2*3,7+9,6*3,7+9,1*2,6+8,5*2,6=152,320 [A]</t>
  </si>
  <si>
    <t>18120</t>
  </si>
  <si>
    <t>ÚPRAVA PLÁNĚ SE ZHUTNĚNÍM V HORNINĚ TŘ. II</t>
  </si>
  <si>
    <t>Založení - Úprava zhutnění základové spáry v zeminách tř.II 
=28,70m*3,90m+9,60m*3,90m 
(Plocha vypočtena z výkresu D.1.2.2.X - Nový stav - X)</t>
  </si>
  <si>
    <t>28,7*3,9+9,6*3,9=149,370 [A]</t>
  </si>
  <si>
    <t>21331</t>
  </si>
  <si>
    <t>DRENÁŽNÍ VRSTVY Z BETONU MEZEROVITÉHO (DRENÁŽNÍHO)</t>
  </si>
  <si>
    <t>Přechodová oblast - Drenážní mezerovitý beton 
=(10,60m+9,00m+9,00m+9,00m+8,50m+8,50m+9,00m+9,00m+9,00m)*0,30m*0,50m 
(Kubatura vypočtena z výkresu D.1.2.2.X - Nový stav - X)</t>
  </si>
  <si>
    <t>(10,6+9+9+9+8,5+8,5+9+9+9)*0,3*0,5=12,240 [A]</t>
  </si>
  <si>
    <t>Položka zahrnuje: 
- dodávku předepsaného materiálu pro drenážní vrstvu, včetně mimostaveništní a vnitrostaveništní dopravy 
- provedení drenážní vrstvy předepsaných rozměrů a předepsaného tvaru</t>
  </si>
  <si>
    <t>Přechodová oblast - Filtrační geotextilie 300g/m2 
=(10,60m+9,00m+9,00m+9,00m+8,50m+8,50m+9,00m+9,00m+9,00m)*(0,30m+0,50m) 
(Plocha vypočtena z výkresů D.1.2.2.X - Nový stav - X)</t>
  </si>
  <si>
    <t>(10,6+9+9+9+8,5+8,5+9+9+9)*(0,3+0,5)=65,280 [A]</t>
  </si>
  <si>
    <t>22694</t>
  </si>
  <si>
    <t>ZÁPOROVÉ PAŽENÍ Z KOVU DOČASNÉ</t>
  </si>
  <si>
    <t>Pažící záporová stěna - Ocelové válcované nosníky HEB 160, včetně zabetonování konců z betonu C25/30, odstranění a likvidace v režii zhotovitele, čerpání se souhlasem TDS, AD a investora, jedná se o maximální objem 
=(25*7,00m)*0,050t/m 
(Hmotnost vypočtena z výkresu D.1.2.2.X - Nový stav - X)</t>
  </si>
  <si>
    <t>(25*7)*0,05=8,750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</si>
  <si>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</si>
  <si>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</si>
  <si>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</si>
  <si>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Pažící záporová stěna - Dřevěné pažiny z fošen tl. min. 10cm + vyklínování, včetně odstranění a likvidace v režii zhotovitele, čerpání se souhlasem TDS, AD a investora, jedná se o maximální objem 
=23*1,00m*3,00m 
(Plocha vypočtena z výkresu D.1.2.2.X - Nový stav - X)</t>
  </si>
  <si>
    <t>23*1*3=69,000 [A]</t>
  </si>
  <si>
    <t>položka zahrnuje osazení pažin bez ohledu na druh, jejich opotřebení a jejich odstranění</t>
  </si>
  <si>
    <t>227821</t>
  </si>
  <si>
    <t>MIKROPILOTY KOMPLET D DO 100MM NA POVRCHU</t>
  </si>
  <si>
    <t>Založení - Mikropiloty dl. 6,30m s délkou kořene 3,00m, vystrojené silnostěnnou trubkou 89/10mm z oceli S355 a osazenými tlakově-tahovými zhlavími, zkrácení mikropilot odřezáním, zálivka, 2x injektáž obturátorem 
= 2*8ks*6,30m 
(Délka vypočtena z výkresu D.1.2.2.X - Nový stav - X)</t>
  </si>
  <si>
    <t>2*8*6,3=100,800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</si>
  <si>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</si>
  <si>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</si>
  <si>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</si>
  <si>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Založení - Vrty pro mikropiloty ve svislém úklonu 0° a 30° min. O 160mm 
= 2*8ks*6,00m 
(Délka vypočtena z výkresu D.1.2.2.X - Nový stav - X)</t>
  </si>
  <si>
    <t>2*8*6=96,000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</si>
  <si>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</si>
  <si>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264515</t>
  </si>
  <si>
    <t>VRTY PRO PILOTY TŘ V D DO 300MM</t>
  </si>
  <si>
    <t>Pažící záporová stěna - Vrty pro ocelové zápory O300mm, čerpání se souhlasem TDS, AD a investora, jedná se o maximální objem 
=25*7,00m 
(Délka vypočtena z výkresu D.1.2.2.X - Nový stav - X)</t>
  </si>
  <si>
    <t>25*7=175,000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</si>
  <si>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</si>
  <si>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272324</t>
  </si>
  <si>
    <t>ZÁKLADY ZE ŽELEZOBETONU DO C25/30</t>
  </si>
  <si>
    <t>Základy - Železobeton C25/30, včetně bednění, hutnění, zarovnání horního povrchu a úpravy dilatačních spár 
=36,50m*3,30m*1,00m+17,00m*2,00m*0,45m+27,00m*2,50m*0,80m 
(Kubatura vypočtena z výkresu D.1.2.2.X - Nový stav - X)</t>
  </si>
  <si>
    <t>36,5*3,3*1+17*2*0,45+27*2,5*0,8=189,750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</si>
  <si>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</si>
  <si>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</si>
  <si>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</si>
  <si>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Základy - Výztuž z betonářské oceli B500B + provaření po obvodu + vázání drátem 
=0,01*189,75m3*7,85t/m3 
(Viz položky č. 272325)</t>
  </si>
  <si>
    <t>0,01*189,75*7,85=14,895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</si>
  <si>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</si>
  <si>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28997H</t>
  </si>
  <si>
    <t>OPLÁŠTĚNÍ (ZPEVNĚNÍ) Z GEOTEXTILIE DO 1000G/M2</t>
  </si>
  <si>
    <t>Příprava území – Jílové těsnící hrazky - opevnění svahu vtokové hrázky separační geotextílií 900g/m2, včetně jejich přesouvání, dle postupu stavebních prací 
=(2,50m*1,00m+2*1,00m*1,00m/2)*1,4 
(Plocha vypočtena z výkresu D.1.2.2.X - Nový stav - X)</t>
  </si>
  <si>
    <t>(2,5*1+2*1*1/2)*1,4=4,900 [A]</t>
  </si>
  <si>
    <t>Svislé konstrukce</t>
  </si>
  <si>
    <t>317325</t>
  </si>
  <si>
    <t>ŘÍMSY ZE ŽELEZOBETONU DO C30/37</t>
  </si>
  <si>
    <t>Římsy - Železobeton C30/37, včetně hutnění a zarovnání horního povrchu, striáže horního povrchu a těsnění pracovních a dilatačních spár 
=80,00m*0,80m*0,50m 
(Kubatura vypočtena z výkresu D.1.2.2.X - Nový stav - X)</t>
  </si>
  <si>
    <t>80*0,8*0,5=32,000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</si>
  <si>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</si>
  <si>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</si>
  <si>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</si>
  <si>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Římsy - Výztuž z betonářské oceli B500B + provaření po obvodu + vázání drátem 
=0,02*32,00m3*7,85t/m3 
(Viz položky č. 317325)</t>
  </si>
  <si>
    <t>0,02*32*7,85=5,024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</si>
  <si>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</si>
  <si>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327212</t>
  </si>
  <si>
    <t>ZDI OPĚRNÉ, ZÁRUBNÍ, NÁBŘEŽNÍ Z LOMOVÉHO KAMENE NA MC</t>
  </si>
  <si>
    <t>Vodní schod - Obnovení dotčené části z kamenného řádkového zdiva na MC 
=5,40m*0,50m*0,700m+5,00m*0,50m*0,50m+1,60m*0,50m*1,40m 
(Kubatura vypočtena z výkresu D.1.2.2.X - Nový stav - X)</t>
  </si>
  <si>
    <t>5,4*0,5*0,7+5*0,5*0,5+1,6*0,5*1,4=4,260 [A]</t>
  </si>
  <si>
    <t>položka zahrnuje dodávku a osazení lomového kamene, jeho výběr a případnou úpravu, dodávku předepsané malty, spárování.</t>
  </si>
  <si>
    <t>327213</t>
  </si>
  <si>
    <t>OBKLAD ZDÍ OPĚR, ZÁRUB, NÁBŘEŽ Z LOM KAMENE</t>
  </si>
  <si>
    <t>Dřík - Obklad líce opěrné zdi z kamenicky opracované české žuly (vzor lomový kámen, jakost kamene "I") tl. 250mm na cementovou maltou MC 20, spáry budou zatřeny cementovou maltou (vliv prostředí XF3), včetně vrtů a kotvení 
=(10,00m*2,90m+9,00m*3,40m+9,00m*4,05m+9,00m*4,15m+8,50m*2,05m+8,50m*1,75m+9,00m*2,45m+9,00m*2,60m+9,00m*2,45m)*0,25m 
(Kubatura vypočtena z výkresu D.1.2.2.X - Nový stav - X)</t>
  </si>
  <si>
    <t>(10*2,9+9*3,4+9*4,05+9*4,15+8,5*2,05+8,5*1,75+9*2,45+9*2,6+9*2,45)*0,25=58,300 [A]</t>
  </si>
  <si>
    <t>položka zahrnuje dodávku a osazení lomového kamene, jeho výběr a případnou úpravu, jeho případné kotvení se všemi souvisejícími materiály a pracemi, dodávku předepsané malty, spárování.</t>
  </si>
  <si>
    <t>327325</t>
  </si>
  <si>
    <t>ZDI OPĚRNÉ, ZÁRUBNÍ, NÁBŘEŽNÍ ZE ŽELEZOVÉHO BETONU DO C30/37</t>
  </si>
  <si>
    <t>Dřík - Železobeton C30/37, včetně bednění, hutnění a zarovnání horního povrchu, nátěru pracovních spár spojovacím můstkem a těsněním pracovních a dilatačních spár 
=10,00m*0,85m*2,90m+9,00m*0,90m*3,40m+9,00m*4,05m*0,95m+9,00m*0,95m*4,15m+8,50m*0,55m*2,05m+8,50m*0,50m*1,75m+9,00m*0,60m*2,45m+9,00m*0,60m*2,60m+9,00m*0,60m*2,45m 
(Kubatura vypočtena z výkresu D.1.2.2.X - Nový stav - X)</t>
  </si>
  <si>
    <t>10*0,85*2,9+9*0,9*3,4+9*4,05*0,95+9*0,95*4,15+8,5*0,55*2,05+8,5*0,5*1,75+9*0,6*2,45+9*0,6*2,6+9*0,6*2,45=179,821 [A]</t>
  </si>
  <si>
    <t>327365</t>
  </si>
  <si>
    <t>VÝZTUŽ ZDÍ OPĚRNÝCH, ZÁRUBNÍCH, NÁBŘEŽNÍCH Z OCELI 10505, B500B</t>
  </si>
  <si>
    <t>Dřík - Výztuž z betonářské oceli B500B + provaření po obvodu + vázání drátem 
=0,01*179,82m3*7,85t/m3 
(Viz položky č. 327325)</t>
  </si>
  <si>
    <t>0,01*179,82*7,85=14,116 [A]</t>
  </si>
  <si>
    <t>Založení - Podkladní beton pod základy z betonu C12/15 
=(18,30m*2,80m+9,15m*2,80m+8,65m*2,15m+8,50m*2,15m+27,80m*3,60m+9,15m*3,60m)*0,15m 
(Kubatura vypočtena z výkresu D.1.2.2.X - Nový stav - X)</t>
  </si>
  <si>
    <t>(18,3*2,8+9,15*2,8+8,65*2,15+8,5*2,15+27,8*3,6+9,15*3,6)*0,15=37,013 [A]</t>
  </si>
  <si>
    <t>Přechodová oblast - Podkladní beton pod drenáž z betonu C12/15 
=(10,60m*1,15m+9,00m*1,30m+9,00m*1,65m+9,00m*1,45m+8,50m*0,30m+8,50m*0,55m+9,00m*1,10m+9,00m*1,30m+9,00m*1,25m)*0,30m 
(Kubatura vypočtena z výkresu D.1.2.2.X - Nový stav - X)</t>
  </si>
  <si>
    <t>(10,6*1,15+9*1,3+9*1,65+9*1,45+8,5*0,3+8,5*0,55+9*1,1+9*1,3+9*1,25)*0,3=27,560 [A]</t>
  </si>
  <si>
    <t>46321</t>
  </si>
  <si>
    <t>ROVNANINA Z LOMOVÉHO KAMENE</t>
  </si>
  <si>
    <t>Příprava území – Jílové těsnící hrazky - opevnění svahu vtokové hrázky straně rovnaninou z lomového kamene, 70% kamenů bude min. hmotnosti 150-250kg/ks + vyklínování menšími kameny, včetně jejich přesouvání, dle postupu stavebních prací 
=(2,50m*1,00m+2*1,00m*1,00m/2)*1,4*0,40m 
(Kubatura vypočtena z výkresu D.1.2.2.X - Nový stav - X)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</si>
  <si>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</si>
  <si>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Úprava území - Zpevnění svahů a koryta toku kamennou rovaninou, 70% kamenů bude min. hmotnosti 150-250kg/ks + vyklínování menšími kameny 
=(32,50m2+25,50m2*1,2+71,20m2+7,70m2*1,4+29,60m2+20,30m2*1,2+72,40m2+3,80m2*1,4+10,50m2*1,3)*0,40m-49,85m3 
(Kubatura vypočtena z výkresu D.1.2.2.X - Nový stav - X)</t>
  </si>
  <si>
    <t>(32,5+25,5*1,2+71,2+7,7*1,4+29,6+20,3*1,2+72,4+3,8*1,4+10,5*1,3)*0,4-49,85=66,314 [A]</t>
  </si>
  <si>
    <t>711111</t>
  </si>
  <si>
    <t>IZOLACE BĚŽNÝCH KONSTRUKCÍ PROTI ZEMNÍ VLHKOSTI ASFALTOVÝMI NÁTĚRY</t>
  </si>
  <si>
    <t>Izolace - Nátěry Np+2xNa na styku se zeminou 
=10,00m*(1,35m+1,00m)+9,00m*(1,25m+1,00m)+9,00m*(1,15m+1,00m)+9,00m*(1,10m+1,00m)+8,50m*(0,45m+0,45m)+8,50m*(0,50m+0,45m)+9,00m*(0,85m+0,80m)+9,00m*(0,85m+0,80m)+9,00m*(0,85m+0,80m)+10,60m*(2,90m+0,80m+1,00m)+9,00m*(3,40m+0,80m+1,00m)+9,00m*(4,05m+0,80m+1,00m)+9,00m*(4,15m+0,80m+1,00m)+8,50m*(2,05m+0,80m+0,45m)+8,50m*(1,75m+0,80m+0,45m)+9,00m*(2,45m+0,80m+0,80m)+9,00m*(2,60m+0,80m+0,80m)+9,00m*(2,45m+0,80m+0,80m)+3,30m*1,00m+0,80m*2,55m+2,50m*0,80m+0,60m*2,60m 
(Plocha vypočtena z výkresu D.1.2.2.X - Nový stav - X)</t>
  </si>
  <si>
    <t>10*(1,35+1)+9*(1,25+1)+9*(1,15+1)+9*(1,1+1)+8,5*(0,45+0,45)+8,5*(0,5+0,45)+9*(0,85+0,8)+9*(0,85+0,8)+9*(0,85+0,8)+10,6*(2,9+0,8+1)+9*(3,4+0,8+1)+9*(4,05+0,8+1)+9*(4,15+0,8+1)+8,5*(2,05+0,8+0,45)+8,5*(1,75+0,8+0,45)+9*(2,45+0,8+0,8)+9*(2,6+0,8+0,8)+9*(2,45+0,8+0,8)+3,3*1+0,8*2,55+2,5*0,8+0,6*2,6=518,245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</si>
  <si>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</si>
  <si>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711316</t>
  </si>
  <si>
    <t>IZOLACE PODZEM OBJ PROTI ZEM VLHK Z MĚ  PVC</t>
  </si>
  <si>
    <t>Přechodová oblast - Těsnící vrstva – PVC fólie, tloušťky 2mm, se zabudovaným skelným rounem 
=10,60m*3,05m+9,00m*3,20m+9,00m*2,40m+9,00m*2,25m+8,50m*2,25m+8,50m*2,50m+9,00m*3,45m+9,00m*3,65m+9,00m*3,60m 
(Plocha vypočtena z výkresu D.1.2.2.X - Nový stav - X)</t>
  </si>
  <si>
    <t>10,6*3,05+9*3,2+9*2,4+9*2,25+8,5*2,25+8,5*2,5+9*3,45+9*3,65+9*3,6=239,655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</si>
  <si>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</si>
  <si>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711509</t>
  </si>
  <si>
    <t>OCHRANA IZOLACE NA POVRCHU TEXTILIÍ</t>
  </si>
  <si>
    <t>Izolace - Ochranná geotextílie 600g/m2 
=10,60m*3,15m+9,00m*3,65m+9,00m*4,30m+9,00m*4,40m+8,50m*2,30m+8,50m*2,00m+9,00m*2,70m+9,00m*2,85m+9,00m*2,70m+0,80m*2,80m+0,60m*2,85m 
(Plocha vypočtena z výkresu D.1.2.2.X - Nový stav - X)</t>
  </si>
  <si>
    <t>10,6*3,15+9*3,65+9*4,3+9*4,4+8,5*2,3+8,5*2+9*2,7+9*2,85+9*2,7+0,8*2,8+0,6*2,85=259,290 [A]</t>
  </si>
  <si>
    <t>položka zahrnuje: 
- dodání  předepsaného ochranného materiálu 
- zřízení ochrany izolace</t>
  </si>
  <si>
    <t>78381</t>
  </si>
  <si>
    <t>NÁTĚRY BETON KONSTR TYP S1 (OS-A)</t>
  </si>
  <si>
    <t>Římsy - Nátěr říms čirým hydrofobním nátěrem, 2 vrstvy 
=80,00m*(0,15m+0,80m+0,50m) 
(Plocha vypočtena z výkresu D.1.2.2.X - Nový stav - X)</t>
  </si>
  <si>
    <t>80*(0,15+0,8+0,5)=116,000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</si>
  <si>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</si>
  <si>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875332</t>
  </si>
  <si>
    <t>POTRUBÍ DREN Z TRUB PLAST DN DO 150MM DĚROVANÝCH</t>
  </si>
  <si>
    <t>Přechodová oblast - Drenážní PE trouba DN=150mm perforovaná v horní polovině, vhodná do dynamicky namáhaných oblastí, včetně tvarovek, zavíčkování konců 
=10,60m+9,00m+9,00m+9,00m+8,50m+8,50m+9,00m+9,00m+9,00m 
(Délka vypočtena z výkresů D.1.2.2.XX - Nový stav - XX)</t>
  </si>
  <si>
    <t>10,6+9+9+9+8,5+8,5+9+9+9=81,600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</si>
  <si>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</si>
  <si>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87634</t>
  </si>
  <si>
    <t>CHRÁNIČKY Z TRUB PLASTOVÝCH DN DO 200MM</t>
  </si>
  <si>
    <t>Dřík - Vyústky z PEHD trub DN=180mm, tl. 11mm s přivařenou přírubou 400x400mm tl. 5mm, 5ks 
=1,35m+1,50m+1,15m+1,05m+1,00m 
(Délka vypočtena z výkresu D.1.2.2.X - Nový stav - X)</t>
  </si>
  <si>
    <t>1,35+1,5+1,15+1,05+1=6,050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</si>
  <si>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</si>
  <si>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87644</t>
  </si>
  <si>
    <t>CHRÁNIČKY Z TRUB PLASTOVÝCH DN DO 250MM</t>
  </si>
  <si>
    <t>Dřík - Vyústky z PEHD trub DN=220mm, tl. 15mm s přivařenou přírubou 400x400mm tl. 5mm, 5ks 
=1,30m+1,15m+1,45m+1,00m+1,05m 
(Délka vypočtena z výkresu D.1.2.2.X - Nový stav - X)</t>
  </si>
  <si>
    <t>1,3+1,15+1,45+1+1,05=5,950 [A]</t>
  </si>
  <si>
    <t>9112B1</t>
  </si>
  <si>
    <t>ZÁBRADLÍ MOSTNÍ SE SVISLOU VÝPLNÍ - DODÁVKA A MONTÁŽ</t>
  </si>
  <si>
    <t>Ocelové zábradlí se svislou výplní - výšky 1,10m, opatřeno PKO, barva RAL, kotveno do předvrtaných otvorů na chem. kotvu, kotevní desky podlity plastmaltou, včetně vypracování VTD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polyuretanový s nominální tloušťkou jedné vrstvy 80 µm. Odstín barvy RAL 6017. 
- Nátěrový systém má celkovou nominální tloušťku 240 µm 
= 80,00m 
(Délka vypočtena z výkresu D.1.2.2.X - Nový stav - X)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</si>
  <si>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</si>
  <si>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Konstrukce vozovky - Úprava spár na obrusné vrstvě, předehřátí okolních ploch u spár, zalití modifikovanou asfaltovou zálivkou 40x20mm s přelivem 60mm, povápnění 
=80,00m 
(Délka vypočtena z výkresu D.1.2.2.X - Nový stav - X)</t>
  </si>
  <si>
    <t>96713</t>
  </si>
  <si>
    <t>VYBOURÁNÍ ČÁSTÍ KONSTRUKCÍ KAMENNÝCH NA MC</t>
  </si>
  <si>
    <t>Bourací práce - Vybourání kamenných konstrukcí, včetně odvozu dle dispozic zhotovitele 
=5,40m*0,50m*0,70m+5,00m*0,50m*0,50m+1,60m*0,50m*1,40m 
=4,26m3*2,60t/m3=11,08t 
(Kubatura vypočtena z výkresu D.1.2.2.X - Nový stav - X)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</si>
  <si>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</si>
  <si>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401</t>
  </si>
  <si>
    <t>PŘELOŽKA SDĚLOVACÍHO VEDENÍ</t>
  </si>
  <si>
    <t>R</t>
  </si>
  <si>
    <t>KOORDINACE SE ZHOTOVITELEM Přeložky sdělovacího vedení CETIN</t>
  </si>
  <si>
    <t>Koordinace provádění přeložky se stavbou opěrné zdi, dle smlouvy o realizaci přeložky sítě CETIN uzavřenou přímo s objednatelem stavby</t>
  </si>
  <si>
    <t>Zahrnuje veškeré náklady spojené s koordinací a spoluprácí.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</si>
</sst>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102</v>
      </c>
      <c s="20" t="s">
        <v>103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399</v>
      </c>
      <c s="20" t="s">
        <v>400</v>
      </c>
      <c s="21">
        <f>'SO 182'!I3</f>
      </c>
      <c s="21">
        <f>'SO 182'!O2</f>
      </c>
      <c s="21">
        <f>C12+D12</f>
      </c>
    </row>
    <row r="13" spans="1:5" ht="12.75" customHeight="1">
      <c r="A13" s="20" t="s">
        <v>479</v>
      </c>
      <c s="20" t="s">
        <v>480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676</v>
      </c>
      <c s="20" t="s">
        <v>677</v>
      </c>
      <c s="21">
        <f>'SO 401'!I3</f>
      </c>
      <c s="21">
        <f>'SO 401'!O2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47</v>
      </c>
      <c s="29" t="s">
        <v>23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38.25">
      <c r="A10" s="34" t="s">
        <v>53</v>
      </c>
      <c r="E10" s="35" t="s">
        <v>54</v>
      </c>
    </row>
    <row r="11" spans="1:5" ht="12.75">
      <c r="A11" s="36" t="s">
        <v>55</v>
      </c>
      <c r="E11" s="37" t="s">
        <v>56</v>
      </c>
    </row>
    <row r="12" spans="1:5" ht="38.25">
      <c r="A12" t="s">
        <v>57</v>
      </c>
      <c r="E12" s="35" t="s">
        <v>58</v>
      </c>
    </row>
    <row r="13" spans="1:16" ht="12.75">
      <c r="A13" s="25" t="s">
        <v>47</v>
      </c>
      <c s="29" t="s">
        <v>22</v>
      </c>
      <c s="29" t="s">
        <v>48</v>
      </c>
      <c s="25" t="s">
        <v>59</v>
      </c>
      <c s="30" t="s">
        <v>50</v>
      </c>
      <c s="31" t="s">
        <v>51</v>
      </c>
      <c s="32">
        <v>1</v>
      </c>
      <c s="33">
        <v>0</v>
      </c>
      <c s="33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4" t="s">
        <v>53</v>
      </c>
      <c r="E14" s="35" t="s">
        <v>60</v>
      </c>
    </row>
    <row r="15" spans="1:5" ht="12.75">
      <c r="A15" s="36" t="s">
        <v>55</v>
      </c>
      <c r="E15" s="37" t="s">
        <v>56</v>
      </c>
    </row>
    <row r="16" spans="1:5" ht="38.25">
      <c r="A16" t="s">
        <v>57</v>
      </c>
      <c r="E16" s="35" t="s">
        <v>58</v>
      </c>
    </row>
    <row r="17" spans="1:16" ht="12.75">
      <c r="A17" s="25" t="s">
        <v>47</v>
      </c>
      <c s="29" t="s">
        <v>61</v>
      </c>
      <c s="29" t="s">
        <v>62</v>
      </c>
      <c s="25" t="s">
        <v>56</v>
      </c>
      <c s="30" t="s">
        <v>63</v>
      </c>
      <c s="31" t="s">
        <v>51</v>
      </c>
      <c s="32">
        <v>1</v>
      </c>
      <c s="33">
        <v>0</v>
      </c>
      <c s="33">
        <f>ROUND(ROUND(H17,2)*ROUND(G17,3),2)</f>
      </c>
      <c s="31" t="s">
        <v>52</v>
      </c>
      <c r="O17">
        <f>(I17*21)/100</f>
      </c>
      <c t="s">
        <v>23</v>
      </c>
    </row>
    <row r="18" spans="1:5" ht="76.5">
      <c r="A18" s="34" t="s">
        <v>53</v>
      </c>
      <c r="E18" s="35" t="s">
        <v>64</v>
      </c>
    </row>
    <row r="19" spans="1:5" ht="12.75">
      <c r="A19" s="36" t="s">
        <v>55</v>
      </c>
      <c r="E19" s="37" t="s">
        <v>56</v>
      </c>
    </row>
    <row r="20" spans="1:5" ht="12.75">
      <c r="A20" t="s">
        <v>57</v>
      </c>
      <c r="E20" s="35" t="s">
        <v>65</v>
      </c>
    </row>
    <row r="21" spans="1:16" ht="12.75">
      <c r="A21" s="25" t="s">
        <v>47</v>
      </c>
      <c s="29" t="s">
        <v>33</v>
      </c>
      <c s="29" t="s">
        <v>66</v>
      </c>
      <c s="25" t="s">
        <v>49</v>
      </c>
      <c s="30" t="s">
        <v>67</v>
      </c>
      <c s="31" t="s">
        <v>51</v>
      </c>
      <c s="32">
        <v>1</v>
      </c>
      <c s="33">
        <v>0</v>
      </c>
      <c s="33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4" t="s">
        <v>53</v>
      </c>
      <c r="E22" s="35" t="s">
        <v>68</v>
      </c>
    </row>
    <row r="23" spans="1:5" ht="12.75">
      <c r="A23" s="36" t="s">
        <v>55</v>
      </c>
      <c r="E23" s="37" t="s">
        <v>56</v>
      </c>
    </row>
    <row r="24" spans="1:5" ht="12.75">
      <c r="A24" t="s">
        <v>57</v>
      </c>
      <c r="E24" s="35" t="s">
        <v>65</v>
      </c>
    </row>
    <row r="25" spans="1:16" ht="12.75">
      <c r="A25" s="25" t="s">
        <v>47</v>
      </c>
      <c s="29" t="s">
        <v>69</v>
      </c>
      <c s="29" t="s">
        <v>70</v>
      </c>
      <c s="25" t="s">
        <v>56</v>
      </c>
      <c s="30" t="s">
        <v>71</v>
      </c>
      <c s="31" t="s">
        <v>72</v>
      </c>
      <c s="32">
        <v>1</v>
      </c>
      <c s="33">
        <v>0</v>
      </c>
      <c s="33">
        <f>ROUND(ROUND(H25,2)*ROUND(G25,3),2)</f>
      </c>
      <c s="31" t="s">
        <v>52</v>
      </c>
      <c r="O25">
        <f>(I25*21)/100</f>
      </c>
      <c t="s">
        <v>23</v>
      </c>
    </row>
    <row r="26" spans="1:5" ht="25.5">
      <c r="A26" s="34" t="s">
        <v>53</v>
      </c>
      <c r="E26" s="35" t="s">
        <v>73</v>
      </c>
    </row>
    <row r="27" spans="1:5" ht="12.75">
      <c r="A27" s="36" t="s">
        <v>55</v>
      </c>
      <c r="E27" s="37" t="s">
        <v>56</v>
      </c>
    </row>
    <row r="28" spans="1:5" ht="12.75">
      <c r="A28" t="s">
        <v>57</v>
      </c>
      <c r="E28" s="35" t="s">
        <v>65</v>
      </c>
    </row>
    <row r="29" spans="1:16" ht="12.75">
      <c r="A29" s="25" t="s">
        <v>47</v>
      </c>
      <c s="29" t="s">
        <v>35</v>
      </c>
      <c s="29" t="s">
        <v>74</v>
      </c>
      <c s="25" t="s">
        <v>56</v>
      </c>
      <c s="30" t="s">
        <v>75</v>
      </c>
      <c s="31" t="s">
        <v>51</v>
      </c>
      <c s="32">
        <v>1</v>
      </c>
      <c s="33">
        <v>0</v>
      </c>
      <c s="33">
        <f>ROUND(ROUND(H29,2)*ROUND(G29,3),2)</f>
      </c>
      <c s="31" t="s">
        <v>52</v>
      </c>
      <c r="O29">
        <f>(I29*21)/100</f>
      </c>
      <c t="s">
        <v>23</v>
      </c>
    </row>
    <row r="30" spans="1:5" ht="76.5">
      <c r="A30" s="34" t="s">
        <v>53</v>
      </c>
      <c r="E30" s="35" t="s">
        <v>76</v>
      </c>
    </row>
    <row r="31" spans="1:5" ht="12.75">
      <c r="A31" s="36" t="s">
        <v>55</v>
      </c>
      <c r="E31" s="37" t="s">
        <v>56</v>
      </c>
    </row>
    <row r="32" spans="1:5" ht="12.75">
      <c r="A32" t="s">
        <v>57</v>
      </c>
      <c r="E32" s="35" t="s">
        <v>65</v>
      </c>
    </row>
    <row r="33" spans="1:16" ht="12.75">
      <c r="A33" s="25" t="s">
        <v>47</v>
      </c>
      <c s="29" t="s">
        <v>42</v>
      </c>
      <c s="29" t="s">
        <v>77</v>
      </c>
      <c s="25" t="s">
        <v>56</v>
      </c>
      <c s="30" t="s">
        <v>78</v>
      </c>
      <c s="31" t="s">
        <v>51</v>
      </c>
      <c s="32">
        <v>1</v>
      </c>
      <c s="33">
        <v>0</v>
      </c>
      <c s="33">
        <f>ROUND(ROUND(H33,2)*ROUND(G33,3),2)</f>
      </c>
      <c s="31" t="s">
        <v>52</v>
      </c>
      <c r="O33">
        <f>(I33*21)/100</f>
      </c>
      <c t="s">
        <v>23</v>
      </c>
    </row>
    <row r="34" spans="1:5" ht="76.5">
      <c r="A34" s="34" t="s">
        <v>53</v>
      </c>
      <c r="E34" s="35" t="s">
        <v>79</v>
      </c>
    </row>
    <row r="35" spans="1:5" ht="12.75">
      <c r="A35" s="36" t="s">
        <v>55</v>
      </c>
      <c r="E35" s="37" t="s">
        <v>56</v>
      </c>
    </row>
    <row r="36" spans="1:5" ht="12.75">
      <c r="A36" t="s">
        <v>57</v>
      </c>
      <c r="E36" s="35" t="s">
        <v>65</v>
      </c>
    </row>
    <row r="37" spans="1:16" ht="12.75">
      <c r="A37" s="25" t="s">
        <v>47</v>
      </c>
      <c s="29" t="s">
        <v>40</v>
      </c>
      <c s="29" t="s">
        <v>80</v>
      </c>
      <c s="25" t="s">
        <v>56</v>
      </c>
      <c s="30" t="s">
        <v>81</v>
      </c>
      <c s="31" t="s">
        <v>51</v>
      </c>
      <c s="32">
        <v>1</v>
      </c>
      <c s="33">
        <v>0</v>
      </c>
      <c s="33">
        <f>ROUND(ROUND(H37,2)*ROUND(G37,3),2)</f>
      </c>
      <c s="31" t="s">
        <v>52</v>
      </c>
      <c r="O37">
        <f>(I37*21)/100</f>
      </c>
      <c t="s">
        <v>23</v>
      </c>
    </row>
    <row r="38" spans="1:5" ht="51">
      <c r="A38" s="34" t="s">
        <v>53</v>
      </c>
      <c r="E38" s="35" t="s">
        <v>82</v>
      </c>
    </row>
    <row r="39" spans="1:5" ht="12.75">
      <c r="A39" s="36" t="s">
        <v>55</v>
      </c>
      <c r="E39" s="37" t="s">
        <v>56</v>
      </c>
    </row>
    <row r="40" spans="1:5" ht="76.5">
      <c r="A40" t="s">
        <v>57</v>
      </c>
      <c r="E40" s="35" t="s">
        <v>83</v>
      </c>
    </row>
    <row r="41" spans="1:16" ht="12.75">
      <c r="A41" s="25" t="s">
        <v>47</v>
      </c>
      <c s="29" t="s">
        <v>29</v>
      </c>
      <c s="29" t="s">
        <v>84</v>
      </c>
      <c s="25" t="s">
        <v>56</v>
      </c>
      <c s="30" t="s">
        <v>85</v>
      </c>
      <c s="31" t="s">
        <v>51</v>
      </c>
      <c s="32">
        <v>1</v>
      </c>
      <c s="33">
        <v>0</v>
      </c>
      <c s="33">
        <f>ROUND(ROUND(H41,2)*ROUND(G41,3),2)</f>
      </c>
      <c s="31" t="s">
        <v>52</v>
      </c>
      <c r="O41">
        <f>(I41*21)/100</f>
      </c>
      <c t="s">
        <v>23</v>
      </c>
    </row>
    <row r="42" spans="1:5" ht="51">
      <c r="A42" s="34" t="s">
        <v>53</v>
      </c>
      <c r="E42" s="35" t="s">
        <v>86</v>
      </c>
    </row>
    <row r="43" spans="1:5" ht="12.75">
      <c r="A43" s="36" t="s">
        <v>55</v>
      </c>
      <c r="E43" s="37" t="s">
        <v>56</v>
      </c>
    </row>
    <row r="44" spans="1:5" ht="12.75">
      <c r="A44" t="s">
        <v>57</v>
      </c>
      <c r="E44" s="35" t="s">
        <v>65</v>
      </c>
    </row>
    <row r="45" spans="1:16" ht="12.75">
      <c r="A45" s="25" t="s">
        <v>47</v>
      </c>
      <c s="29" t="s">
        <v>87</v>
      </c>
      <c s="29" t="s">
        <v>88</v>
      </c>
      <c s="25" t="s">
        <v>56</v>
      </c>
      <c s="30" t="s">
        <v>89</v>
      </c>
      <c s="31" t="s">
        <v>72</v>
      </c>
      <c s="32">
        <v>1</v>
      </c>
      <c s="33">
        <v>0</v>
      </c>
      <c s="33">
        <f>ROUND(ROUND(H45,2)*ROUND(G45,3),2)</f>
      </c>
      <c s="31" t="s">
        <v>52</v>
      </c>
      <c r="O45">
        <f>(I45*21)/100</f>
      </c>
      <c t="s">
        <v>23</v>
      </c>
    </row>
    <row r="46" spans="1:5" ht="25.5">
      <c r="A46" s="34" t="s">
        <v>53</v>
      </c>
      <c r="E46" s="35" t="s">
        <v>90</v>
      </c>
    </row>
    <row r="47" spans="1:5" ht="12.75">
      <c r="A47" s="36" t="s">
        <v>55</v>
      </c>
      <c r="E47" s="37" t="s">
        <v>56</v>
      </c>
    </row>
    <row r="48" spans="1:5" ht="51">
      <c r="A48" t="s">
        <v>57</v>
      </c>
      <c r="E48" s="35" t="s">
        <v>91</v>
      </c>
    </row>
    <row r="49" spans="1:16" ht="12.75">
      <c r="A49" s="25" t="s">
        <v>47</v>
      </c>
      <c s="29" t="s">
        <v>92</v>
      </c>
      <c s="29" t="s">
        <v>93</v>
      </c>
      <c s="25" t="s">
        <v>56</v>
      </c>
      <c s="30" t="s">
        <v>94</v>
      </c>
      <c s="31" t="s">
        <v>51</v>
      </c>
      <c s="32">
        <v>1</v>
      </c>
      <c s="33">
        <v>0</v>
      </c>
      <c s="33">
        <f>ROUND(ROUND(H49,2)*ROUND(G49,3),2)</f>
      </c>
      <c s="31" t="s">
        <v>52</v>
      </c>
      <c r="O49">
        <f>(I49*21)/100</f>
      </c>
      <c t="s">
        <v>23</v>
      </c>
    </row>
    <row r="50" spans="1:5" ht="38.25">
      <c r="A50" s="34" t="s">
        <v>53</v>
      </c>
      <c r="E50" s="35" t="s">
        <v>95</v>
      </c>
    </row>
    <row r="51" spans="1:5" ht="12.75">
      <c r="A51" s="36" t="s">
        <v>55</v>
      </c>
      <c r="E51" s="37" t="s">
        <v>56</v>
      </c>
    </row>
    <row r="52" spans="1:5" ht="12.75">
      <c r="A52" t="s">
        <v>57</v>
      </c>
      <c r="E52" s="35" t="s">
        <v>96</v>
      </c>
    </row>
    <row r="53" spans="1:16" ht="12.75">
      <c r="A53" s="25" t="s">
        <v>47</v>
      </c>
      <c s="29" t="s">
        <v>37</v>
      </c>
      <c s="29" t="s">
        <v>97</v>
      </c>
      <c s="25" t="s">
        <v>49</v>
      </c>
      <c s="30" t="s">
        <v>98</v>
      </c>
      <c s="31" t="s">
        <v>51</v>
      </c>
      <c s="32">
        <v>1</v>
      </c>
      <c s="33">
        <v>0</v>
      </c>
      <c s="33">
        <f>ROUND(ROUND(H53,2)*ROUND(G53,3),2)</f>
      </c>
      <c s="31" t="s">
        <v>52</v>
      </c>
      <c r="O53">
        <f>(I53*21)/100</f>
      </c>
      <c t="s">
        <v>23</v>
      </c>
    </row>
    <row r="54" spans="1:5" ht="38.25">
      <c r="A54" s="34" t="s">
        <v>53</v>
      </c>
      <c r="E54" s="35" t="s">
        <v>99</v>
      </c>
    </row>
    <row r="55" spans="1:5" ht="12.75">
      <c r="A55" s="36" t="s">
        <v>55</v>
      </c>
      <c r="E55" s="37" t="s">
        <v>56</v>
      </c>
    </row>
    <row r="56" spans="1:5" ht="25.5">
      <c r="A56" t="s">
        <v>57</v>
      </c>
      <c r="E56" s="35" t="s">
        <v>100</v>
      </c>
    </row>
    <row r="57" spans="1:16" ht="12.75">
      <c r="A57" s="25" t="s">
        <v>47</v>
      </c>
      <c s="29" t="s">
        <v>44</v>
      </c>
      <c s="29" t="s">
        <v>97</v>
      </c>
      <c s="25" t="s">
        <v>59</v>
      </c>
      <c s="30" t="s">
        <v>98</v>
      </c>
      <c s="31" t="s">
        <v>51</v>
      </c>
      <c s="32">
        <v>1</v>
      </c>
      <c s="33">
        <v>0</v>
      </c>
      <c s="33">
        <f>ROUND(ROUND(H57,2)*ROUND(G57,3),2)</f>
      </c>
      <c s="31" t="s">
        <v>52</v>
      </c>
      <c r="O57">
        <f>(I57*21)/100</f>
      </c>
      <c t="s">
        <v>23</v>
      </c>
    </row>
    <row r="58" spans="1:5" ht="216.75">
      <c r="A58" s="34" t="s">
        <v>53</v>
      </c>
      <c r="E58" s="35" t="s">
        <v>101</v>
      </c>
    </row>
    <row r="59" spans="1:5" ht="12.75">
      <c r="A59" s="36" t="s">
        <v>55</v>
      </c>
      <c r="E59" s="37" t="s">
        <v>56</v>
      </c>
    </row>
    <row r="60" spans="1:5" ht="25.5">
      <c r="A60" t="s">
        <v>57</v>
      </c>
      <c r="E60" s="35" t="s">
        <v>100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0+O8+O13+O98+O115+O128+O177+O190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</v>
      </c>
      <c s="38">
        <f>0+I8+I13+I98+I115+I128+I177+I190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102</v>
      </c>
      <c s="6"/>
      <c s="18" t="s">
        <v>103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47</v>
      </c>
      <c s="29" t="s">
        <v>104</v>
      </c>
      <c s="29" t="s">
        <v>105</v>
      </c>
      <c s="25" t="s">
        <v>56</v>
      </c>
      <c s="30" t="s">
        <v>106</v>
      </c>
      <c s="31" t="s">
        <v>107</v>
      </c>
      <c s="32">
        <v>1102.77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38.25">
      <c r="A10" s="34" t="s">
        <v>53</v>
      </c>
      <c r="E10" s="35" t="s">
        <v>108</v>
      </c>
    </row>
    <row r="11" spans="1:5" ht="12.75">
      <c r="A11" s="36" t="s">
        <v>55</v>
      </c>
      <c r="E11" s="37" t="s">
        <v>109</v>
      </c>
    </row>
    <row r="12" spans="1:5" ht="140.25">
      <c r="A12" t="s">
        <v>57</v>
      </c>
      <c r="E12" s="35" t="s">
        <v>110</v>
      </c>
    </row>
    <row r="13" spans="1:18" ht="12.75" customHeight="1">
      <c r="A13" s="6" t="s">
        <v>45</v>
      </c>
      <c s="6"/>
      <c s="40" t="s">
        <v>29</v>
      </c>
      <c s="6"/>
      <c s="27" t="s">
        <v>111</v>
      </c>
      <c s="6"/>
      <c s="6"/>
      <c s="6"/>
      <c s="41">
        <f>0+Q13</f>
      </c>
      <c s="6"/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25" t="s">
        <v>47</v>
      </c>
      <c s="29" t="s">
        <v>29</v>
      </c>
      <c s="29" t="s">
        <v>112</v>
      </c>
      <c s="25" t="s">
        <v>56</v>
      </c>
      <c s="30" t="s">
        <v>113</v>
      </c>
      <c s="31" t="s">
        <v>72</v>
      </c>
      <c s="32">
        <v>8</v>
      </c>
      <c s="33">
        <v>0</v>
      </c>
      <c s="33">
        <f>ROUND(ROUND(H14,2)*ROUND(G14,3),2)</f>
      </c>
      <c s="31" t="s">
        <v>52</v>
      </c>
      <c r="O14">
        <f>(I14*21)/100</f>
      </c>
      <c t="s">
        <v>23</v>
      </c>
    </row>
    <row r="15" spans="1:5" ht="38.25">
      <c r="A15" s="34" t="s">
        <v>53</v>
      </c>
      <c r="E15" s="35" t="s">
        <v>114</v>
      </c>
    </row>
    <row r="16" spans="1:5" ht="12.75">
      <c r="A16" s="36" t="s">
        <v>55</v>
      </c>
      <c r="E16" s="37" t="s">
        <v>115</v>
      </c>
    </row>
    <row r="17" spans="1:5" ht="114.75">
      <c r="A17" t="s">
        <v>57</v>
      </c>
      <c r="E17" s="35" t="s">
        <v>116</v>
      </c>
    </row>
    <row r="18" spans="1:16" ht="25.5">
      <c r="A18" s="25" t="s">
        <v>47</v>
      </c>
      <c s="29" t="s">
        <v>44</v>
      </c>
      <c s="29" t="s">
        <v>117</v>
      </c>
      <c s="25" t="s">
        <v>56</v>
      </c>
      <c s="30" t="s">
        <v>118</v>
      </c>
      <c s="31" t="s">
        <v>119</v>
      </c>
      <c s="32">
        <v>170.06</v>
      </c>
      <c s="33">
        <v>0</v>
      </c>
      <c s="33">
        <f>ROUND(ROUND(H18,2)*ROUND(G18,3),2)</f>
      </c>
      <c s="31" t="s">
        <v>52</v>
      </c>
      <c r="O18">
        <f>(I18*21)/100</f>
      </c>
      <c t="s">
        <v>23</v>
      </c>
    </row>
    <row r="19" spans="1:5" ht="127.5">
      <c r="A19" s="34" t="s">
        <v>53</v>
      </c>
      <c r="E19" s="35" t="s">
        <v>120</v>
      </c>
    </row>
    <row r="20" spans="1:5" ht="12.75">
      <c r="A20" s="36" t="s">
        <v>55</v>
      </c>
      <c r="E20" s="37" t="s">
        <v>121</v>
      </c>
    </row>
    <row r="21" spans="1:5" ht="63.75">
      <c r="A21" t="s">
        <v>57</v>
      </c>
      <c r="E21" s="35" t="s">
        <v>122</v>
      </c>
    </row>
    <row r="22" spans="1:16" ht="25.5">
      <c r="A22" s="25" t="s">
        <v>47</v>
      </c>
      <c s="29" t="s">
        <v>69</v>
      </c>
      <c s="29" t="s">
        <v>117</v>
      </c>
      <c s="25" t="s">
        <v>23</v>
      </c>
      <c s="30" t="s">
        <v>118</v>
      </c>
      <c s="31" t="s">
        <v>119</v>
      </c>
      <c s="32">
        <v>17.9</v>
      </c>
      <c s="33">
        <v>0</v>
      </c>
      <c s="33">
        <f>ROUND(ROUND(H22,2)*ROUND(G22,3),2)</f>
      </c>
      <c s="31" t="s">
        <v>52</v>
      </c>
      <c r="O22">
        <f>(I22*21)/100</f>
      </c>
      <c t="s">
        <v>23</v>
      </c>
    </row>
    <row r="23" spans="1:5" ht="51">
      <c r="A23" s="34" t="s">
        <v>53</v>
      </c>
      <c r="E23" s="35" t="s">
        <v>123</v>
      </c>
    </row>
    <row r="24" spans="1:5" ht="12.75">
      <c r="A24" s="36" t="s">
        <v>55</v>
      </c>
      <c r="E24" s="37" t="s">
        <v>124</v>
      </c>
    </row>
    <row r="25" spans="1:5" ht="63.75">
      <c r="A25" t="s">
        <v>57</v>
      </c>
      <c r="E25" s="35" t="s">
        <v>122</v>
      </c>
    </row>
    <row r="26" spans="1:16" ht="12.75">
      <c r="A26" s="25" t="s">
        <v>47</v>
      </c>
      <c s="29" t="s">
        <v>42</v>
      </c>
      <c s="29" t="s">
        <v>125</v>
      </c>
      <c s="25" t="s">
        <v>56</v>
      </c>
      <c s="30" t="s">
        <v>126</v>
      </c>
      <c s="31" t="s">
        <v>119</v>
      </c>
      <c s="32">
        <v>22.916</v>
      </c>
      <c s="33">
        <v>0</v>
      </c>
      <c s="33">
        <f>ROUND(ROUND(H26,2)*ROUND(G26,3),2)</f>
      </c>
      <c s="31" t="s">
        <v>52</v>
      </c>
      <c r="O26">
        <f>(I26*21)/100</f>
      </c>
      <c t="s">
        <v>23</v>
      </c>
    </row>
    <row r="27" spans="1:5" ht="63.75">
      <c r="A27" s="34" t="s">
        <v>53</v>
      </c>
      <c r="E27" s="35" t="s">
        <v>127</v>
      </c>
    </row>
    <row r="28" spans="1:5" ht="12.75">
      <c r="A28" s="36" t="s">
        <v>55</v>
      </c>
      <c r="E28" s="37" t="s">
        <v>128</v>
      </c>
    </row>
    <row r="29" spans="1:5" ht="63.75">
      <c r="A29" t="s">
        <v>57</v>
      </c>
      <c r="E29" s="35" t="s">
        <v>122</v>
      </c>
    </row>
    <row r="30" spans="1:16" ht="12.75">
      <c r="A30" s="25" t="s">
        <v>47</v>
      </c>
      <c s="29" t="s">
        <v>92</v>
      </c>
      <c s="29" t="s">
        <v>129</v>
      </c>
      <c s="25" t="s">
        <v>29</v>
      </c>
      <c s="30" t="s">
        <v>130</v>
      </c>
      <c s="31" t="s">
        <v>119</v>
      </c>
      <c s="32">
        <v>56.582</v>
      </c>
      <c s="33">
        <v>0</v>
      </c>
      <c s="33">
        <f>ROUND(ROUND(H30,2)*ROUND(G30,3),2)</f>
      </c>
      <c s="31" t="s">
        <v>52</v>
      </c>
      <c r="O30">
        <f>(I30*21)/100</f>
      </c>
      <c t="s">
        <v>23</v>
      </c>
    </row>
    <row r="31" spans="1:5" ht="63.75">
      <c r="A31" s="34" t="s">
        <v>53</v>
      </c>
      <c r="E31" s="35" t="s">
        <v>131</v>
      </c>
    </row>
    <row r="32" spans="1:5" ht="12.75">
      <c r="A32" s="36" t="s">
        <v>55</v>
      </c>
      <c r="E32" s="37" t="s">
        <v>132</v>
      </c>
    </row>
    <row r="33" spans="1:5" ht="63.75">
      <c r="A33" t="s">
        <v>57</v>
      </c>
      <c r="E33" s="35" t="s">
        <v>122</v>
      </c>
    </row>
    <row r="34" spans="1:16" ht="12.75">
      <c r="A34" s="25" t="s">
        <v>47</v>
      </c>
      <c s="29" t="s">
        <v>61</v>
      </c>
      <c s="29" t="s">
        <v>129</v>
      </c>
      <c s="25" t="s">
        <v>23</v>
      </c>
      <c s="30" t="s">
        <v>130</v>
      </c>
      <c s="31" t="s">
        <v>119</v>
      </c>
      <c s="32">
        <v>19.88</v>
      </c>
      <c s="33">
        <v>0</v>
      </c>
      <c s="33">
        <f>ROUND(ROUND(H34,2)*ROUND(G34,3),2)</f>
      </c>
      <c s="31" t="s">
        <v>52</v>
      </c>
      <c r="O34">
        <f>(I34*21)/100</f>
      </c>
      <c t="s">
        <v>23</v>
      </c>
    </row>
    <row r="35" spans="1:5" ht="63.75">
      <c r="A35" s="34" t="s">
        <v>53</v>
      </c>
      <c r="E35" s="35" t="s">
        <v>133</v>
      </c>
    </row>
    <row r="36" spans="1:5" ht="12.75">
      <c r="A36" s="36" t="s">
        <v>55</v>
      </c>
      <c r="E36" s="37" t="s">
        <v>134</v>
      </c>
    </row>
    <row r="37" spans="1:5" ht="63.75">
      <c r="A37" t="s">
        <v>57</v>
      </c>
      <c r="E37" s="35" t="s">
        <v>122</v>
      </c>
    </row>
    <row r="38" spans="1:16" ht="12.75">
      <c r="A38" s="25" t="s">
        <v>47</v>
      </c>
      <c s="29" t="s">
        <v>40</v>
      </c>
      <c s="29" t="s">
        <v>129</v>
      </c>
      <c s="25" t="s">
        <v>22</v>
      </c>
      <c s="30" t="s">
        <v>130</v>
      </c>
      <c s="31" t="s">
        <v>119</v>
      </c>
      <c s="32">
        <v>22.916</v>
      </c>
      <c s="33">
        <v>0</v>
      </c>
      <c s="33">
        <f>ROUND(ROUND(H38,2)*ROUND(G38,3),2)</f>
      </c>
      <c s="31" t="s">
        <v>52</v>
      </c>
      <c r="O38">
        <f>(I38*21)/100</f>
      </c>
      <c t="s">
        <v>23</v>
      </c>
    </row>
    <row r="39" spans="1:5" ht="51">
      <c r="A39" s="34" t="s">
        <v>53</v>
      </c>
      <c r="E39" s="35" t="s">
        <v>135</v>
      </c>
    </row>
    <row r="40" spans="1:5" ht="12.75">
      <c r="A40" s="36" t="s">
        <v>55</v>
      </c>
      <c r="E40" s="37" t="s">
        <v>128</v>
      </c>
    </row>
    <row r="41" spans="1:5" ht="63.75">
      <c r="A41" t="s">
        <v>57</v>
      </c>
      <c r="E41" s="35" t="s">
        <v>122</v>
      </c>
    </row>
    <row r="42" spans="1:16" ht="12.75">
      <c r="A42" s="25" t="s">
        <v>47</v>
      </c>
      <c s="29" t="s">
        <v>136</v>
      </c>
      <c s="29" t="s">
        <v>137</v>
      </c>
      <c s="25" t="s">
        <v>56</v>
      </c>
      <c s="30" t="s">
        <v>138</v>
      </c>
      <c s="31" t="s">
        <v>139</v>
      </c>
      <c s="32">
        <v>26.25</v>
      </c>
      <c s="33">
        <v>0</v>
      </c>
      <c s="33">
        <f>ROUND(ROUND(H42,2)*ROUND(G42,3),2)</f>
      </c>
      <c s="31" t="s">
        <v>52</v>
      </c>
      <c r="O42">
        <f>(I42*21)/100</f>
      </c>
      <c t="s">
        <v>23</v>
      </c>
    </row>
    <row r="43" spans="1:5" ht="51">
      <c r="A43" s="34" t="s">
        <v>53</v>
      </c>
      <c r="E43" s="35" t="s">
        <v>140</v>
      </c>
    </row>
    <row r="44" spans="1:5" ht="12.75">
      <c r="A44" s="36" t="s">
        <v>55</v>
      </c>
      <c r="E44" s="37" t="s">
        <v>141</v>
      </c>
    </row>
    <row r="45" spans="1:5" ht="25.5">
      <c r="A45" t="s">
        <v>57</v>
      </c>
      <c r="E45" s="35" t="s">
        <v>142</v>
      </c>
    </row>
    <row r="46" spans="1:16" ht="12.75">
      <c r="A46" s="25" t="s">
        <v>47</v>
      </c>
      <c s="29" t="s">
        <v>23</v>
      </c>
      <c s="29" t="s">
        <v>143</v>
      </c>
      <c s="25" t="s">
        <v>56</v>
      </c>
      <c s="30" t="s">
        <v>144</v>
      </c>
      <c s="31" t="s">
        <v>119</v>
      </c>
      <c s="32">
        <v>78.671</v>
      </c>
      <c s="33">
        <v>0</v>
      </c>
      <c s="33">
        <f>ROUND(ROUND(H46,2)*ROUND(G46,3),2)</f>
      </c>
      <c s="31" t="s">
        <v>52</v>
      </c>
      <c r="O46">
        <f>(I46*21)/100</f>
      </c>
      <c t="s">
        <v>23</v>
      </c>
    </row>
    <row r="47" spans="1:5" ht="63.75">
      <c r="A47" s="34" t="s">
        <v>53</v>
      </c>
      <c r="E47" s="35" t="s">
        <v>145</v>
      </c>
    </row>
    <row r="48" spans="1:5" ht="12.75">
      <c r="A48" s="36" t="s">
        <v>55</v>
      </c>
      <c r="E48" s="37" t="s">
        <v>146</v>
      </c>
    </row>
    <row r="49" spans="1:5" ht="38.25">
      <c r="A49" t="s">
        <v>57</v>
      </c>
      <c r="E49" s="35" t="s">
        <v>147</v>
      </c>
    </row>
    <row r="50" spans="1:16" ht="12.75">
      <c r="A50" s="25" t="s">
        <v>47</v>
      </c>
      <c s="29" t="s">
        <v>87</v>
      </c>
      <c s="29" t="s">
        <v>148</v>
      </c>
      <c s="25" t="s">
        <v>29</v>
      </c>
      <c s="30" t="s">
        <v>149</v>
      </c>
      <c s="31" t="s">
        <v>119</v>
      </c>
      <c s="32">
        <v>21.32</v>
      </c>
      <c s="33">
        <v>0</v>
      </c>
      <c s="33">
        <f>ROUND(ROUND(H50,2)*ROUND(G50,3),2)</f>
      </c>
      <c s="31" t="s">
        <v>52</v>
      </c>
      <c r="O50">
        <f>(I50*21)/100</f>
      </c>
      <c t="s">
        <v>23</v>
      </c>
    </row>
    <row r="51" spans="1:5" ht="76.5">
      <c r="A51" s="34" t="s">
        <v>53</v>
      </c>
      <c r="E51" s="35" t="s">
        <v>150</v>
      </c>
    </row>
    <row r="52" spans="1:5" ht="12.75">
      <c r="A52" s="36" t="s">
        <v>55</v>
      </c>
      <c r="E52" s="37" t="s">
        <v>151</v>
      </c>
    </row>
    <row r="53" spans="1:5" ht="369.75">
      <c r="A53" t="s">
        <v>57</v>
      </c>
      <c r="E53" s="35" t="s">
        <v>152</v>
      </c>
    </row>
    <row r="54" spans="1:16" ht="12.75">
      <c r="A54" s="25" t="s">
        <v>47</v>
      </c>
      <c s="29" t="s">
        <v>153</v>
      </c>
      <c s="29" t="s">
        <v>148</v>
      </c>
      <c s="25" t="s">
        <v>23</v>
      </c>
      <c s="30" t="s">
        <v>149</v>
      </c>
      <c s="31" t="s">
        <v>119</v>
      </c>
      <c s="32">
        <v>206.63</v>
      </c>
      <c s="33">
        <v>0</v>
      </c>
      <c s="33">
        <f>ROUND(ROUND(H54,2)*ROUND(G54,3),2)</f>
      </c>
      <c s="31" t="s">
        <v>52</v>
      </c>
      <c r="O54">
        <f>(I54*21)/100</f>
      </c>
      <c t="s">
        <v>23</v>
      </c>
    </row>
    <row r="55" spans="1:5" ht="242.25">
      <c r="A55" s="34" t="s">
        <v>53</v>
      </c>
      <c r="E55" s="35" t="s">
        <v>154</v>
      </c>
    </row>
    <row r="56" spans="1:5" ht="12.75">
      <c r="A56" s="36" t="s">
        <v>55</v>
      </c>
      <c r="E56" s="37" t="s">
        <v>155</v>
      </c>
    </row>
    <row r="57" spans="1:5" ht="369.75">
      <c r="A57" t="s">
        <v>57</v>
      </c>
      <c r="E57" s="35" t="s">
        <v>152</v>
      </c>
    </row>
    <row r="58" spans="1:16" ht="12.75">
      <c r="A58" s="25" t="s">
        <v>47</v>
      </c>
      <c s="29" t="s">
        <v>156</v>
      </c>
      <c s="29" t="s">
        <v>148</v>
      </c>
      <c s="25" t="s">
        <v>22</v>
      </c>
      <c s="30" t="s">
        <v>149</v>
      </c>
      <c s="31" t="s">
        <v>119</v>
      </c>
      <c s="32">
        <v>183.2</v>
      </c>
      <c s="33">
        <v>0</v>
      </c>
      <c s="33">
        <f>ROUND(ROUND(H58,2)*ROUND(G58,3),2)</f>
      </c>
      <c s="31" t="s">
        <v>52</v>
      </c>
      <c r="O58">
        <f>(I58*21)/100</f>
      </c>
      <c t="s">
        <v>23</v>
      </c>
    </row>
    <row r="59" spans="1:5" ht="127.5">
      <c r="A59" s="34" t="s">
        <v>53</v>
      </c>
      <c r="E59" s="35" t="s">
        <v>157</v>
      </c>
    </row>
    <row r="60" spans="1:5" ht="25.5">
      <c r="A60" s="36" t="s">
        <v>55</v>
      </c>
      <c r="E60" s="37" t="s">
        <v>158</v>
      </c>
    </row>
    <row r="61" spans="1:5" ht="369.75">
      <c r="A61" t="s">
        <v>57</v>
      </c>
      <c r="E61" s="35" t="s">
        <v>152</v>
      </c>
    </row>
    <row r="62" spans="1:16" ht="12.75">
      <c r="A62" s="25" t="s">
        <v>47</v>
      </c>
      <c s="29" t="s">
        <v>159</v>
      </c>
      <c s="29" t="s">
        <v>160</v>
      </c>
      <c s="25" t="s">
        <v>56</v>
      </c>
      <c s="30" t="s">
        <v>161</v>
      </c>
      <c s="31" t="s">
        <v>119</v>
      </c>
      <c s="32">
        <v>140.2</v>
      </c>
      <c s="33">
        <v>0</v>
      </c>
      <c s="33">
        <f>ROUND(ROUND(H62,2)*ROUND(G62,3),2)</f>
      </c>
      <c s="31" t="s">
        <v>52</v>
      </c>
      <c r="O62">
        <f>(I62*21)/100</f>
      </c>
      <c t="s">
        <v>23</v>
      </c>
    </row>
    <row r="63" spans="1:5" ht="51">
      <c r="A63" s="34" t="s">
        <v>53</v>
      </c>
      <c r="E63" s="35" t="s">
        <v>162</v>
      </c>
    </row>
    <row r="64" spans="1:5" ht="12.75">
      <c r="A64" s="36" t="s">
        <v>55</v>
      </c>
      <c r="E64" s="37" t="s">
        <v>163</v>
      </c>
    </row>
    <row r="65" spans="1:5" ht="306">
      <c r="A65" t="s">
        <v>57</v>
      </c>
      <c r="E65" s="35" t="s">
        <v>164</v>
      </c>
    </row>
    <row r="66" spans="1:16" ht="12.75">
      <c r="A66" s="25" t="s">
        <v>47</v>
      </c>
      <c s="29" t="s">
        <v>165</v>
      </c>
      <c s="29" t="s">
        <v>166</v>
      </c>
      <c s="25" t="s">
        <v>56</v>
      </c>
      <c s="30" t="s">
        <v>167</v>
      </c>
      <c s="31" t="s">
        <v>119</v>
      </c>
      <c s="32">
        <v>14.7</v>
      </c>
      <c s="33">
        <v>0</v>
      </c>
      <c s="33">
        <f>ROUND(ROUND(H66,2)*ROUND(G66,3),2)</f>
      </c>
      <c s="31" t="s">
        <v>52</v>
      </c>
      <c r="O66">
        <f>(I66*21)/100</f>
      </c>
      <c t="s">
        <v>23</v>
      </c>
    </row>
    <row r="67" spans="1:5" ht="89.25">
      <c r="A67" s="34" t="s">
        <v>53</v>
      </c>
      <c r="E67" s="35" t="s">
        <v>168</v>
      </c>
    </row>
    <row r="68" spans="1:5" ht="25.5">
      <c r="A68" s="36" t="s">
        <v>55</v>
      </c>
      <c r="E68" s="37" t="s">
        <v>169</v>
      </c>
    </row>
    <row r="69" spans="1:5" ht="242.25">
      <c r="A69" t="s">
        <v>57</v>
      </c>
      <c r="E69" s="35" t="s">
        <v>170</v>
      </c>
    </row>
    <row r="70" spans="1:16" ht="12.75">
      <c r="A70" s="25" t="s">
        <v>47</v>
      </c>
      <c s="29" t="s">
        <v>171</v>
      </c>
      <c s="29" t="s">
        <v>172</v>
      </c>
      <c s="25" t="s">
        <v>29</v>
      </c>
      <c s="30" t="s">
        <v>173</v>
      </c>
      <c s="31" t="s">
        <v>119</v>
      </c>
      <c s="32">
        <v>2.688</v>
      </c>
      <c s="33">
        <v>0</v>
      </c>
      <c s="33">
        <f>ROUND(ROUND(H70,2)*ROUND(G70,3),2)</f>
      </c>
      <c s="31" t="s">
        <v>52</v>
      </c>
      <c r="O70">
        <f>(I70*21)/100</f>
      </c>
      <c t="s">
        <v>23</v>
      </c>
    </row>
    <row r="71" spans="1:5" ht="51">
      <c r="A71" s="34" t="s">
        <v>53</v>
      </c>
      <c r="E71" s="35" t="s">
        <v>174</v>
      </c>
    </row>
    <row r="72" spans="1:5" ht="12.75">
      <c r="A72" s="36" t="s">
        <v>55</v>
      </c>
      <c r="E72" s="37" t="s">
        <v>175</v>
      </c>
    </row>
    <row r="73" spans="1:5" ht="280.5">
      <c r="A73" t="s">
        <v>57</v>
      </c>
      <c r="E73" s="35" t="s">
        <v>176</v>
      </c>
    </row>
    <row r="74" spans="1:16" ht="12.75">
      <c r="A74" s="25" t="s">
        <v>47</v>
      </c>
      <c s="29" t="s">
        <v>177</v>
      </c>
      <c s="29" t="s">
        <v>172</v>
      </c>
      <c s="25" t="s">
        <v>23</v>
      </c>
      <c s="30" t="s">
        <v>173</v>
      </c>
      <c s="31" t="s">
        <v>119</v>
      </c>
      <c s="32">
        <v>3.927</v>
      </c>
      <c s="33">
        <v>0</v>
      </c>
      <c s="33">
        <f>ROUND(ROUND(H74,2)*ROUND(G74,3),2)</f>
      </c>
      <c s="31" t="s">
        <v>52</v>
      </c>
      <c r="O74">
        <f>(I74*21)/100</f>
      </c>
      <c t="s">
        <v>23</v>
      </c>
    </row>
    <row r="75" spans="1:5" ht="51">
      <c r="A75" s="34" t="s">
        <v>53</v>
      </c>
      <c r="E75" s="35" t="s">
        <v>178</v>
      </c>
    </row>
    <row r="76" spans="1:5" ht="12.75">
      <c r="A76" s="36" t="s">
        <v>55</v>
      </c>
      <c r="E76" s="37" t="s">
        <v>179</v>
      </c>
    </row>
    <row r="77" spans="1:5" ht="280.5">
      <c r="A77" t="s">
        <v>57</v>
      </c>
      <c r="E77" s="35" t="s">
        <v>176</v>
      </c>
    </row>
    <row r="78" spans="1:16" ht="12.75">
      <c r="A78" s="25" t="s">
        <v>47</v>
      </c>
      <c s="29" t="s">
        <v>180</v>
      </c>
      <c s="29" t="s">
        <v>181</v>
      </c>
      <c s="25" t="s">
        <v>56</v>
      </c>
      <c s="30" t="s">
        <v>182</v>
      </c>
      <c s="31" t="s">
        <v>119</v>
      </c>
      <c s="32">
        <v>7.72</v>
      </c>
      <c s="33">
        <v>0</v>
      </c>
      <c s="33">
        <f>ROUND(ROUND(H78,2)*ROUND(G78,3),2)</f>
      </c>
      <c s="31" t="s">
        <v>52</v>
      </c>
      <c r="O78">
        <f>(I78*21)/100</f>
      </c>
      <c t="s">
        <v>23</v>
      </c>
    </row>
    <row r="79" spans="1:5" ht="38.25">
      <c r="A79" s="34" t="s">
        <v>53</v>
      </c>
      <c r="E79" s="35" t="s">
        <v>183</v>
      </c>
    </row>
    <row r="80" spans="1:5" ht="12.75">
      <c r="A80" s="36" t="s">
        <v>55</v>
      </c>
      <c r="E80" s="37" t="s">
        <v>184</v>
      </c>
    </row>
    <row r="81" spans="1:5" ht="293.25">
      <c r="A81" t="s">
        <v>57</v>
      </c>
      <c r="E81" s="35" t="s">
        <v>185</v>
      </c>
    </row>
    <row r="82" spans="1:16" ht="12.75">
      <c r="A82" s="25" t="s">
        <v>47</v>
      </c>
      <c s="29" t="s">
        <v>186</v>
      </c>
      <c s="29" t="s">
        <v>187</v>
      </c>
      <c s="25" t="s">
        <v>56</v>
      </c>
      <c s="30" t="s">
        <v>188</v>
      </c>
      <c s="31" t="s">
        <v>189</v>
      </c>
      <c s="32">
        <v>484.6</v>
      </c>
      <c s="33">
        <v>0</v>
      </c>
      <c s="33">
        <f>ROUND(ROUND(H82,2)*ROUND(G82,3),2)</f>
      </c>
      <c s="31" t="s">
        <v>52</v>
      </c>
      <c r="O82">
        <f>(I82*21)/100</f>
      </c>
      <c t="s">
        <v>23</v>
      </c>
    </row>
    <row r="83" spans="1:5" ht="102">
      <c r="A83" s="34" t="s">
        <v>53</v>
      </c>
      <c r="E83" s="35" t="s">
        <v>190</v>
      </c>
    </row>
    <row r="84" spans="1:5" ht="25.5">
      <c r="A84" s="36" t="s">
        <v>55</v>
      </c>
      <c r="E84" s="37" t="s">
        <v>191</v>
      </c>
    </row>
    <row r="85" spans="1:5" ht="25.5">
      <c r="A85" t="s">
        <v>57</v>
      </c>
      <c r="E85" s="35" t="s">
        <v>192</v>
      </c>
    </row>
    <row r="86" spans="1:16" ht="12.75">
      <c r="A86" s="25" t="s">
        <v>47</v>
      </c>
      <c s="29" t="s">
        <v>193</v>
      </c>
      <c s="29" t="s">
        <v>194</v>
      </c>
      <c s="25" t="s">
        <v>56</v>
      </c>
      <c s="30" t="s">
        <v>195</v>
      </c>
      <c s="31" t="s">
        <v>189</v>
      </c>
      <c s="32">
        <v>271.48</v>
      </c>
      <c s="33">
        <v>0</v>
      </c>
      <c s="33">
        <f>ROUND(ROUND(H86,2)*ROUND(G86,3),2)</f>
      </c>
      <c s="31" t="s">
        <v>52</v>
      </c>
      <c r="O86">
        <f>(I86*21)/100</f>
      </c>
      <c t="s">
        <v>23</v>
      </c>
    </row>
    <row r="87" spans="1:5" ht="51">
      <c r="A87" s="34" t="s">
        <v>53</v>
      </c>
      <c r="E87" s="35" t="s">
        <v>196</v>
      </c>
    </row>
    <row r="88" spans="1:5" ht="12.75">
      <c r="A88" s="36" t="s">
        <v>55</v>
      </c>
      <c r="E88" s="37" t="s">
        <v>197</v>
      </c>
    </row>
    <row r="89" spans="1:5" ht="38.25">
      <c r="A89" t="s">
        <v>57</v>
      </c>
      <c r="E89" s="35" t="s">
        <v>198</v>
      </c>
    </row>
    <row r="90" spans="1:16" ht="12.75">
      <c r="A90" s="25" t="s">
        <v>47</v>
      </c>
      <c s="29" t="s">
        <v>199</v>
      </c>
      <c s="29" t="s">
        <v>200</v>
      </c>
      <c s="25" t="s">
        <v>56</v>
      </c>
      <c s="30" t="s">
        <v>201</v>
      </c>
      <c s="31" t="s">
        <v>189</v>
      </c>
      <c s="32">
        <v>160.6</v>
      </c>
      <c s="33">
        <v>0</v>
      </c>
      <c s="33">
        <f>ROUND(ROUND(H90,2)*ROUND(G90,3),2)</f>
      </c>
      <c s="31" t="s">
        <v>52</v>
      </c>
      <c r="O90">
        <f>(I90*21)/100</f>
      </c>
      <c t="s">
        <v>23</v>
      </c>
    </row>
    <row r="91" spans="1:5" ht="63.75">
      <c r="A91" s="34" t="s">
        <v>53</v>
      </c>
      <c r="E91" s="35" t="s">
        <v>202</v>
      </c>
    </row>
    <row r="92" spans="1:5" ht="12.75">
      <c r="A92" s="36" t="s">
        <v>55</v>
      </c>
      <c r="E92" s="37" t="s">
        <v>203</v>
      </c>
    </row>
    <row r="93" spans="1:5" ht="38.25">
      <c r="A93" t="s">
        <v>57</v>
      </c>
      <c r="E93" s="35" t="s">
        <v>204</v>
      </c>
    </row>
    <row r="94" spans="1:16" ht="12.75">
      <c r="A94" s="25" t="s">
        <v>47</v>
      </c>
      <c s="29" t="s">
        <v>205</v>
      </c>
      <c s="29" t="s">
        <v>206</v>
      </c>
      <c s="25" t="s">
        <v>56</v>
      </c>
      <c s="30" t="s">
        <v>207</v>
      </c>
      <c s="31" t="s">
        <v>189</v>
      </c>
      <c s="32">
        <v>432.08</v>
      </c>
      <c s="33">
        <v>0</v>
      </c>
      <c s="33">
        <f>ROUND(ROUND(H94,2)*ROUND(G94,3),2)</f>
      </c>
      <c s="31" t="s">
        <v>52</v>
      </c>
      <c r="O94">
        <f>(I94*21)/100</f>
      </c>
      <c t="s">
        <v>23</v>
      </c>
    </row>
    <row r="95" spans="1:5" ht="51">
      <c r="A95" s="34" t="s">
        <v>53</v>
      </c>
      <c r="E95" s="35" t="s">
        <v>208</v>
      </c>
    </row>
    <row r="96" spans="1:5" ht="12.75">
      <c r="A96" s="36" t="s">
        <v>55</v>
      </c>
      <c r="E96" s="37" t="s">
        <v>209</v>
      </c>
    </row>
    <row r="97" spans="1:5" ht="25.5">
      <c r="A97" t="s">
        <v>57</v>
      </c>
      <c r="E97" s="35" t="s">
        <v>210</v>
      </c>
    </row>
    <row r="98" spans="1:18" ht="12.75" customHeight="1">
      <c r="A98" s="6" t="s">
        <v>45</v>
      </c>
      <c s="6"/>
      <c s="40" t="s">
        <v>23</v>
      </c>
      <c s="6"/>
      <c s="27" t="s">
        <v>211</v>
      </c>
      <c s="6"/>
      <c s="6"/>
      <c s="6"/>
      <c s="41">
        <f>0+Q98</f>
      </c>
      <c s="6"/>
      <c r="O98">
        <f>0+R98</f>
      </c>
      <c r="Q98">
        <f>0+I99+I103+I107+I111</f>
      </c>
      <c>
        <f>0+O99+O103+O107+O111</f>
      </c>
    </row>
    <row r="99" spans="1:16" ht="12.75">
      <c r="A99" s="25" t="s">
        <v>47</v>
      </c>
      <c s="29" t="s">
        <v>212</v>
      </c>
      <c s="29" t="s">
        <v>213</v>
      </c>
      <c s="25" t="s">
        <v>56</v>
      </c>
      <c s="30" t="s">
        <v>214</v>
      </c>
      <c s="31" t="s">
        <v>139</v>
      </c>
      <c s="32">
        <v>112.8</v>
      </c>
      <c s="33">
        <v>0</v>
      </c>
      <c s="33">
        <f>ROUND(ROUND(H99,2)*ROUND(G99,3),2)</f>
      </c>
      <c s="31" t="s">
        <v>52</v>
      </c>
      <c r="O99">
        <f>(I99*21)/100</f>
      </c>
      <c t="s">
        <v>23</v>
      </c>
    </row>
    <row r="100" spans="1:5" ht="89.25">
      <c r="A100" s="34" t="s">
        <v>53</v>
      </c>
      <c r="E100" s="35" t="s">
        <v>215</v>
      </c>
    </row>
    <row r="101" spans="1:5" ht="12.75">
      <c r="A101" s="36" t="s">
        <v>55</v>
      </c>
      <c r="E101" s="37" t="s">
        <v>216</v>
      </c>
    </row>
    <row r="102" spans="1:5" ht="165.75">
      <c r="A102" t="s">
        <v>57</v>
      </c>
      <c r="E102" s="35" t="s">
        <v>217</v>
      </c>
    </row>
    <row r="103" spans="1:16" ht="12.75">
      <c r="A103" s="25" t="s">
        <v>47</v>
      </c>
      <c s="29" t="s">
        <v>218</v>
      </c>
      <c s="29" t="s">
        <v>219</v>
      </c>
      <c s="25" t="s">
        <v>56</v>
      </c>
      <c s="30" t="s">
        <v>220</v>
      </c>
      <c s="31" t="s">
        <v>189</v>
      </c>
      <c s="32">
        <v>360.96</v>
      </c>
      <c s="33">
        <v>0</v>
      </c>
      <c s="33">
        <f>ROUND(ROUND(H103,2)*ROUND(G103,3),2)</f>
      </c>
      <c s="31" t="s">
        <v>52</v>
      </c>
      <c r="O103">
        <f>(I103*21)/100</f>
      </c>
      <c t="s">
        <v>23</v>
      </c>
    </row>
    <row r="104" spans="1:5" ht="38.25">
      <c r="A104" s="34" t="s">
        <v>53</v>
      </c>
      <c r="E104" s="35" t="s">
        <v>221</v>
      </c>
    </row>
    <row r="105" spans="1:5" ht="12.75">
      <c r="A105" s="36" t="s">
        <v>55</v>
      </c>
      <c r="E105" s="37" t="s">
        <v>222</v>
      </c>
    </row>
    <row r="106" spans="1:5" ht="51">
      <c r="A106" t="s">
        <v>57</v>
      </c>
      <c r="E106" s="35" t="s">
        <v>223</v>
      </c>
    </row>
    <row r="107" spans="1:16" ht="12.75">
      <c r="A107" s="25" t="s">
        <v>47</v>
      </c>
      <c s="29" t="s">
        <v>224</v>
      </c>
      <c s="29" t="s">
        <v>225</v>
      </c>
      <c s="25" t="s">
        <v>56</v>
      </c>
      <c s="30" t="s">
        <v>226</v>
      </c>
      <c s="31" t="s">
        <v>119</v>
      </c>
      <c s="32">
        <v>192.9</v>
      </c>
      <c s="33">
        <v>0</v>
      </c>
      <c s="33">
        <f>ROUND(ROUND(H107,2)*ROUND(G107,3),2)</f>
      </c>
      <c s="31" t="s">
        <v>52</v>
      </c>
      <c r="O107">
        <f>(I107*21)/100</f>
      </c>
      <c t="s">
        <v>23</v>
      </c>
    </row>
    <row r="108" spans="1:5" ht="140.25">
      <c r="A108" s="34" t="s">
        <v>53</v>
      </c>
      <c r="E108" s="35" t="s">
        <v>227</v>
      </c>
    </row>
    <row r="109" spans="1:5" ht="25.5">
      <c r="A109" s="36" t="s">
        <v>55</v>
      </c>
      <c r="E109" s="37" t="s">
        <v>228</v>
      </c>
    </row>
    <row r="110" spans="1:5" ht="38.25">
      <c r="A110" t="s">
        <v>57</v>
      </c>
      <c r="E110" s="35" t="s">
        <v>229</v>
      </c>
    </row>
    <row r="111" spans="1:16" ht="12.75">
      <c r="A111" s="25" t="s">
        <v>47</v>
      </c>
      <c s="29" t="s">
        <v>230</v>
      </c>
      <c s="29" t="s">
        <v>231</v>
      </c>
      <c s="25" t="s">
        <v>56</v>
      </c>
      <c s="30" t="s">
        <v>232</v>
      </c>
      <c s="31" t="s">
        <v>189</v>
      </c>
      <c s="32">
        <v>129.52</v>
      </c>
      <c s="33">
        <v>0</v>
      </c>
      <c s="33">
        <f>ROUND(ROUND(H111,2)*ROUND(G111,3),2)</f>
      </c>
      <c s="31" t="s">
        <v>52</v>
      </c>
      <c r="O111">
        <f>(I111*21)/100</f>
      </c>
      <c t="s">
        <v>23</v>
      </c>
    </row>
    <row r="112" spans="1:5" ht="51">
      <c r="A112" s="34" t="s">
        <v>53</v>
      </c>
      <c r="E112" s="35" t="s">
        <v>233</v>
      </c>
    </row>
    <row r="113" spans="1:5" ht="12.75">
      <c r="A113" s="36" t="s">
        <v>55</v>
      </c>
      <c r="E113" s="37" t="s">
        <v>234</v>
      </c>
    </row>
    <row r="114" spans="1:5" ht="102">
      <c r="A114" t="s">
        <v>57</v>
      </c>
      <c r="E114" s="35" t="s">
        <v>235</v>
      </c>
    </row>
    <row r="115" spans="1:18" ht="12.75" customHeight="1">
      <c r="A115" s="6" t="s">
        <v>45</v>
      </c>
      <c s="6"/>
      <c s="40" t="s">
        <v>33</v>
      </c>
      <c s="6"/>
      <c s="27" t="s">
        <v>236</v>
      </c>
      <c s="6"/>
      <c s="6"/>
      <c s="6"/>
      <c s="41">
        <f>0+Q115</f>
      </c>
      <c s="6"/>
      <c r="O115">
        <f>0+R115</f>
      </c>
      <c r="Q115">
        <f>0+I116+I120+I124</f>
      </c>
      <c>
        <f>0+O116+O120+O124</f>
      </c>
    </row>
    <row r="116" spans="1:16" ht="12.75">
      <c r="A116" s="25" t="s">
        <v>47</v>
      </c>
      <c s="29" t="s">
        <v>237</v>
      </c>
      <c s="29" t="s">
        <v>238</v>
      </c>
      <c s="25" t="s">
        <v>56</v>
      </c>
      <c s="30" t="s">
        <v>239</v>
      </c>
      <c s="31" t="s">
        <v>139</v>
      </c>
      <c s="32">
        <v>2</v>
      </c>
      <c s="33">
        <v>0</v>
      </c>
      <c s="33">
        <f>ROUND(ROUND(H116,2)*ROUND(G116,3),2)</f>
      </c>
      <c s="31" t="s">
        <v>52</v>
      </c>
      <c r="O116">
        <f>(I116*21)/100</f>
      </c>
      <c t="s">
        <v>23</v>
      </c>
    </row>
    <row r="117" spans="1:5" ht="51">
      <c r="A117" s="34" t="s">
        <v>53</v>
      </c>
      <c r="E117" s="35" t="s">
        <v>240</v>
      </c>
    </row>
    <row r="118" spans="1:5" ht="12.75">
      <c r="A118" s="36" t="s">
        <v>55</v>
      </c>
      <c r="E118" s="37" t="s">
        <v>241</v>
      </c>
    </row>
    <row r="119" spans="1:5" ht="38.25">
      <c r="A119" t="s">
        <v>57</v>
      </c>
      <c r="E119" s="35" t="s">
        <v>242</v>
      </c>
    </row>
    <row r="120" spans="1:16" ht="12.75">
      <c r="A120" s="25" t="s">
        <v>47</v>
      </c>
      <c s="29" t="s">
        <v>243</v>
      </c>
      <c s="29" t="s">
        <v>244</v>
      </c>
      <c s="25" t="s">
        <v>56</v>
      </c>
      <c s="30" t="s">
        <v>245</v>
      </c>
      <c s="31" t="s">
        <v>119</v>
      </c>
      <c s="32">
        <v>2.618</v>
      </c>
      <c s="33">
        <v>0</v>
      </c>
      <c s="33">
        <f>ROUND(ROUND(H120,2)*ROUND(G120,3),2)</f>
      </c>
      <c s="31" t="s">
        <v>52</v>
      </c>
      <c r="O120">
        <f>(I120*21)/100</f>
      </c>
      <c t="s">
        <v>23</v>
      </c>
    </row>
    <row r="121" spans="1:5" ht="38.25">
      <c r="A121" s="34" t="s">
        <v>53</v>
      </c>
      <c r="E121" s="35" t="s">
        <v>246</v>
      </c>
    </row>
    <row r="122" spans="1:5" ht="12.75">
      <c r="A122" s="36" t="s">
        <v>55</v>
      </c>
      <c r="E122" s="37" t="s">
        <v>247</v>
      </c>
    </row>
    <row r="123" spans="1:5" ht="369.75">
      <c r="A123" t="s">
        <v>57</v>
      </c>
      <c r="E123" s="35" t="s">
        <v>248</v>
      </c>
    </row>
    <row r="124" spans="1:16" ht="12.75">
      <c r="A124" s="25" t="s">
        <v>47</v>
      </c>
      <c s="29" t="s">
        <v>249</v>
      </c>
      <c s="29" t="s">
        <v>250</v>
      </c>
      <c s="25" t="s">
        <v>56</v>
      </c>
      <c s="30" t="s">
        <v>251</v>
      </c>
      <c s="31" t="s">
        <v>119</v>
      </c>
      <c s="32">
        <v>11.736</v>
      </c>
      <c s="33">
        <v>0</v>
      </c>
      <c s="33">
        <f>ROUND(ROUND(H124,2)*ROUND(G124,3),2)</f>
      </c>
      <c s="31" t="s">
        <v>52</v>
      </c>
      <c r="O124">
        <f>(I124*21)/100</f>
      </c>
      <c t="s">
        <v>23</v>
      </c>
    </row>
    <row r="125" spans="1:5" ht="38.25">
      <c r="A125" s="34" t="s">
        <v>53</v>
      </c>
      <c r="E125" s="35" t="s">
        <v>252</v>
      </c>
    </row>
    <row r="126" spans="1:5" ht="12.75">
      <c r="A126" s="36" t="s">
        <v>55</v>
      </c>
      <c r="E126" s="37" t="s">
        <v>253</v>
      </c>
    </row>
    <row r="127" spans="1:5" ht="369.75">
      <c r="A127" t="s">
        <v>57</v>
      </c>
      <c r="E127" s="35" t="s">
        <v>248</v>
      </c>
    </row>
    <row r="128" spans="1:18" ht="12.75" customHeight="1">
      <c r="A128" s="6" t="s">
        <v>45</v>
      </c>
      <c s="6"/>
      <c s="40" t="s">
        <v>35</v>
      </c>
      <c s="6"/>
      <c s="27" t="s">
        <v>254</v>
      </c>
      <c s="6"/>
      <c s="6"/>
      <c s="6"/>
      <c s="41">
        <f>0+Q128</f>
      </c>
      <c s="6"/>
      <c r="O128">
        <f>0+R128</f>
      </c>
      <c r="Q128">
        <f>0+I129+I133+I137+I141+I145+I149+I153+I157+I161+I165+I169+I173</f>
      </c>
      <c>
        <f>0+O129+O133+O137+O141+O145+O149+O153+O157+O161+O165+O169+O173</f>
      </c>
    </row>
    <row r="129" spans="1:16" ht="12.75">
      <c r="A129" s="25" t="s">
        <v>47</v>
      </c>
      <c s="29" t="s">
        <v>255</v>
      </c>
      <c s="29" t="s">
        <v>256</v>
      </c>
      <c s="25" t="s">
        <v>29</v>
      </c>
      <c s="30" t="s">
        <v>257</v>
      </c>
      <c s="31" t="s">
        <v>119</v>
      </c>
      <c s="32">
        <v>132.7</v>
      </c>
      <c s="33">
        <v>0</v>
      </c>
      <c s="33">
        <f>ROUND(ROUND(H129,2)*ROUND(G129,3),2)</f>
      </c>
      <c s="31" t="s">
        <v>52</v>
      </c>
      <c r="O129">
        <f>(I129*21)/100</f>
      </c>
      <c t="s">
        <v>23</v>
      </c>
    </row>
    <row r="130" spans="1:5" ht="63.75">
      <c r="A130" s="34" t="s">
        <v>53</v>
      </c>
      <c r="E130" s="35" t="s">
        <v>258</v>
      </c>
    </row>
    <row r="131" spans="1:5" ht="25.5">
      <c r="A131" s="36" t="s">
        <v>55</v>
      </c>
      <c r="E131" s="37" t="s">
        <v>259</v>
      </c>
    </row>
    <row r="132" spans="1:5" ht="51">
      <c r="A132" t="s">
        <v>57</v>
      </c>
      <c r="E132" s="35" t="s">
        <v>260</v>
      </c>
    </row>
    <row r="133" spans="1:16" ht="12.75">
      <c r="A133" s="25" t="s">
        <v>47</v>
      </c>
      <c s="29" t="s">
        <v>261</v>
      </c>
      <c s="29" t="s">
        <v>256</v>
      </c>
      <c s="25" t="s">
        <v>23</v>
      </c>
      <c s="30" t="s">
        <v>257</v>
      </c>
      <c s="31" t="s">
        <v>119</v>
      </c>
      <c s="32">
        <v>9.46</v>
      </c>
      <c s="33">
        <v>0</v>
      </c>
      <c s="33">
        <f>ROUND(ROUND(H133,2)*ROUND(G133,3),2)</f>
      </c>
      <c s="31" t="s">
        <v>52</v>
      </c>
      <c r="O133">
        <f>(I133*21)/100</f>
      </c>
      <c t="s">
        <v>23</v>
      </c>
    </row>
    <row r="134" spans="1:5" ht="38.25">
      <c r="A134" s="34" t="s">
        <v>53</v>
      </c>
      <c r="E134" s="35" t="s">
        <v>262</v>
      </c>
    </row>
    <row r="135" spans="1:5" ht="12.75">
      <c r="A135" s="36" t="s">
        <v>55</v>
      </c>
      <c r="E135" s="37" t="s">
        <v>263</v>
      </c>
    </row>
    <row r="136" spans="1:5" ht="51">
      <c r="A136" t="s">
        <v>57</v>
      </c>
      <c r="E136" s="35" t="s">
        <v>260</v>
      </c>
    </row>
    <row r="137" spans="1:16" ht="12.75">
      <c r="A137" s="25" t="s">
        <v>47</v>
      </c>
      <c s="29" t="s">
        <v>264</v>
      </c>
      <c s="29" t="s">
        <v>265</v>
      </c>
      <c s="25" t="s">
        <v>56</v>
      </c>
      <c s="30" t="s">
        <v>266</v>
      </c>
      <c s="31" t="s">
        <v>119</v>
      </c>
      <c s="32">
        <v>6.496</v>
      </c>
      <c s="33">
        <v>0</v>
      </c>
      <c s="33">
        <f>ROUND(ROUND(H137,2)*ROUND(G137,3),2)</f>
      </c>
      <c s="31" t="s">
        <v>52</v>
      </c>
      <c r="O137">
        <f>(I137*21)/100</f>
      </c>
      <c t="s">
        <v>23</v>
      </c>
    </row>
    <row r="138" spans="1:5" ht="51">
      <c r="A138" s="34" t="s">
        <v>53</v>
      </c>
      <c r="E138" s="35" t="s">
        <v>267</v>
      </c>
    </row>
    <row r="139" spans="1:5" ht="12.75">
      <c r="A139" s="36" t="s">
        <v>55</v>
      </c>
      <c r="E139" s="37" t="s">
        <v>268</v>
      </c>
    </row>
    <row r="140" spans="1:5" ht="102">
      <c r="A140" t="s">
        <v>57</v>
      </c>
      <c r="E140" s="35" t="s">
        <v>269</v>
      </c>
    </row>
    <row r="141" spans="1:16" ht="12.75">
      <c r="A141" s="25" t="s">
        <v>47</v>
      </c>
      <c s="29" t="s">
        <v>270</v>
      </c>
      <c s="29" t="s">
        <v>271</v>
      </c>
      <c s="25" t="s">
        <v>56</v>
      </c>
      <c s="30" t="s">
        <v>272</v>
      </c>
      <c s="31" t="s">
        <v>119</v>
      </c>
      <c s="32">
        <v>140.2</v>
      </c>
      <c s="33">
        <v>0</v>
      </c>
      <c s="33">
        <f>ROUND(ROUND(H141,2)*ROUND(G141,3),2)</f>
      </c>
      <c s="31" t="s">
        <v>52</v>
      </c>
      <c r="O141">
        <f>(I141*21)/100</f>
      </c>
      <c t="s">
        <v>23</v>
      </c>
    </row>
    <row r="142" spans="1:5" ht="63.75">
      <c r="A142" s="34" t="s">
        <v>53</v>
      </c>
      <c r="E142" s="35" t="s">
        <v>273</v>
      </c>
    </row>
    <row r="143" spans="1:5" ht="25.5">
      <c r="A143" s="36" t="s">
        <v>55</v>
      </c>
      <c r="E143" s="37" t="s">
        <v>274</v>
      </c>
    </row>
    <row r="144" spans="1:5" ht="76.5">
      <c r="A144" t="s">
        <v>57</v>
      </c>
      <c r="E144" s="35" t="s">
        <v>275</v>
      </c>
    </row>
    <row r="145" spans="1:16" ht="12.75">
      <c r="A145" s="25" t="s">
        <v>47</v>
      </c>
      <c s="29" t="s">
        <v>276</v>
      </c>
      <c s="29" t="s">
        <v>277</v>
      </c>
      <c s="25" t="s">
        <v>56</v>
      </c>
      <c s="30" t="s">
        <v>278</v>
      </c>
      <c s="31" t="s">
        <v>119</v>
      </c>
      <c s="32">
        <v>0.57</v>
      </c>
      <c s="33">
        <v>0</v>
      </c>
      <c s="33">
        <f>ROUND(ROUND(H145,2)*ROUND(G145,3),2)</f>
      </c>
      <c s="31" t="s">
        <v>52</v>
      </c>
      <c r="O145">
        <f>(I145*21)/100</f>
      </c>
      <c t="s">
        <v>23</v>
      </c>
    </row>
    <row r="146" spans="1:5" ht="38.25">
      <c r="A146" s="34" t="s">
        <v>53</v>
      </c>
      <c r="E146" s="35" t="s">
        <v>279</v>
      </c>
    </row>
    <row r="147" spans="1:5" ht="12.75">
      <c r="A147" s="36" t="s">
        <v>55</v>
      </c>
      <c r="E147" s="37" t="s">
        <v>280</v>
      </c>
    </row>
    <row r="148" spans="1:5" ht="102">
      <c r="A148" t="s">
        <v>57</v>
      </c>
      <c r="E148" s="35" t="s">
        <v>269</v>
      </c>
    </row>
    <row r="149" spans="1:16" ht="12.75">
      <c r="A149" s="25" t="s">
        <v>47</v>
      </c>
      <c s="29" t="s">
        <v>281</v>
      </c>
      <c s="29" t="s">
        <v>282</v>
      </c>
      <c s="25" t="s">
        <v>56</v>
      </c>
      <c s="30" t="s">
        <v>283</v>
      </c>
      <c s="31" t="s">
        <v>189</v>
      </c>
      <c s="32">
        <v>740.7</v>
      </c>
      <c s="33">
        <v>0</v>
      </c>
      <c s="33">
        <f>ROUND(ROUND(H149,2)*ROUND(G149,3),2)</f>
      </c>
      <c s="31" t="s">
        <v>52</v>
      </c>
      <c r="O149">
        <f>(I149*21)/100</f>
      </c>
      <c t="s">
        <v>23</v>
      </c>
    </row>
    <row r="150" spans="1:5" ht="51">
      <c r="A150" s="34" t="s">
        <v>53</v>
      </c>
      <c r="E150" s="35" t="s">
        <v>284</v>
      </c>
    </row>
    <row r="151" spans="1:5" ht="12.75">
      <c r="A151" s="36" t="s">
        <v>55</v>
      </c>
      <c r="E151" s="37" t="s">
        <v>285</v>
      </c>
    </row>
    <row r="152" spans="1:5" ht="51">
      <c r="A152" t="s">
        <v>57</v>
      </c>
      <c r="E152" s="35" t="s">
        <v>286</v>
      </c>
    </row>
    <row r="153" spans="1:16" ht="12.75">
      <c r="A153" s="25" t="s">
        <v>47</v>
      </c>
      <c s="29" t="s">
        <v>287</v>
      </c>
      <c s="29" t="s">
        <v>288</v>
      </c>
      <c s="25" t="s">
        <v>56</v>
      </c>
      <c s="30" t="s">
        <v>289</v>
      </c>
      <c s="31" t="s">
        <v>189</v>
      </c>
      <c s="32">
        <v>704.2</v>
      </c>
      <c s="33">
        <v>0</v>
      </c>
      <c s="33">
        <f>ROUND(ROUND(H153,2)*ROUND(G153,3),2)</f>
      </c>
      <c s="31" t="s">
        <v>52</v>
      </c>
      <c r="O153">
        <f>(I153*21)/100</f>
      </c>
      <c t="s">
        <v>23</v>
      </c>
    </row>
    <row r="154" spans="1:5" ht="38.25">
      <c r="A154" s="34" t="s">
        <v>53</v>
      </c>
      <c r="E154" s="35" t="s">
        <v>290</v>
      </c>
    </row>
    <row r="155" spans="1:5" ht="12.75">
      <c r="A155" s="36" t="s">
        <v>55</v>
      </c>
      <c r="E155" s="37" t="s">
        <v>291</v>
      </c>
    </row>
    <row r="156" spans="1:5" ht="51">
      <c r="A156" t="s">
        <v>57</v>
      </c>
      <c r="E156" s="35" t="s">
        <v>286</v>
      </c>
    </row>
    <row r="157" spans="1:16" ht="12.75">
      <c r="A157" s="25" t="s">
        <v>47</v>
      </c>
      <c s="29" t="s">
        <v>292</v>
      </c>
      <c s="29" t="s">
        <v>293</v>
      </c>
      <c s="25" t="s">
        <v>56</v>
      </c>
      <c s="30" t="s">
        <v>294</v>
      </c>
      <c s="31" t="s">
        <v>189</v>
      </c>
      <c s="32">
        <v>442.1</v>
      </c>
      <c s="33">
        <v>0</v>
      </c>
      <c s="33">
        <f>ROUND(ROUND(H157,2)*ROUND(G157,3),2)</f>
      </c>
      <c s="31" t="s">
        <v>52</v>
      </c>
      <c r="O157">
        <f>(I157*21)/100</f>
      </c>
      <c t="s">
        <v>23</v>
      </c>
    </row>
    <row r="158" spans="1:5" ht="89.25">
      <c r="A158" s="34" t="s">
        <v>53</v>
      </c>
      <c r="E158" s="35" t="s">
        <v>295</v>
      </c>
    </row>
    <row r="159" spans="1:5" ht="25.5">
      <c r="A159" s="36" t="s">
        <v>55</v>
      </c>
      <c r="E159" s="37" t="s">
        <v>296</v>
      </c>
    </row>
    <row r="160" spans="1:5" ht="51">
      <c r="A160" t="s">
        <v>57</v>
      </c>
      <c r="E160" s="35" t="s">
        <v>297</v>
      </c>
    </row>
    <row r="161" spans="1:16" ht="12.75">
      <c r="A161" s="25" t="s">
        <v>47</v>
      </c>
      <c s="29" t="s">
        <v>298</v>
      </c>
      <c s="29" t="s">
        <v>299</v>
      </c>
      <c s="25" t="s">
        <v>56</v>
      </c>
      <c s="30" t="s">
        <v>300</v>
      </c>
      <c s="31" t="s">
        <v>189</v>
      </c>
      <c s="32">
        <v>701.4</v>
      </c>
      <c s="33">
        <v>0</v>
      </c>
      <c s="33">
        <f>ROUND(ROUND(H161,2)*ROUND(G161,3),2)</f>
      </c>
      <c s="31" t="s">
        <v>52</v>
      </c>
      <c r="O161">
        <f>(I161*21)/100</f>
      </c>
      <c t="s">
        <v>23</v>
      </c>
    </row>
    <row r="162" spans="1:5" ht="38.25">
      <c r="A162" s="34" t="s">
        <v>53</v>
      </c>
      <c r="E162" s="35" t="s">
        <v>301</v>
      </c>
    </row>
    <row r="163" spans="1:5" ht="12.75">
      <c r="A163" s="36" t="s">
        <v>55</v>
      </c>
      <c r="E163" s="37" t="s">
        <v>302</v>
      </c>
    </row>
    <row r="164" spans="1:5" ht="140.25">
      <c r="A164" t="s">
        <v>57</v>
      </c>
      <c r="E164" s="35" t="s">
        <v>303</v>
      </c>
    </row>
    <row r="165" spans="1:16" ht="12.75">
      <c r="A165" s="25" t="s">
        <v>47</v>
      </c>
      <c s="29" t="s">
        <v>304</v>
      </c>
      <c s="29" t="s">
        <v>305</v>
      </c>
      <c s="25" t="s">
        <v>56</v>
      </c>
      <c s="30" t="s">
        <v>306</v>
      </c>
      <c s="31" t="s">
        <v>189</v>
      </c>
      <c s="32">
        <v>38.1</v>
      </c>
      <c s="33">
        <v>0</v>
      </c>
      <c s="33">
        <f>ROUND(ROUND(H165,2)*ROUND(G165,3),2)</f>
      </c>
      <c s="31" t="s">
        <v>52</v>
      </c>
      <c r="O165">
        <f>(I165*21)/100</f>
      </c>
      <c t="s">
        <v>23</v>
      </c>
    </row>
    <row r="166" spans="1:5" ht="38.25">
      <c r="A166" s="34" t="s">
        <v>53</v>
      </c>
      <c r="E166" s="35" t="s">
        <v>307</v>
      </c>
    </row>
    <row r="167" spans="1:5" ht="12.75">
      <c r="A167" s="36" t="s">
        <v>55</v>
      </c>
      <c r="E167" s="37" t="s">
        <v>308</v>
      </c>
    </row>
    <row r="168" spans="1:5" ht="140.25">
      <c r="A168" t="s">
        <v>57</v>
      </c>
      <c r="E168" s="35" t="s">
        <v>303</v>
      </c>
    </row>
    <row r="169" spans="1:16" ht="12.75">
      <c r="A169" s="25" t="s">
        <v>47</v>
      </c>
      <c s="29" t="s">
        <v>309</v>
      </c>
      <c s="29" t="s">
        <v>310</v>
      </c>
      <c s="25" t="s">
        <v>56</v>
      </c>
      <c s="30" t="s">
        <v>311</v>
      </c>
      <c s="31" t="s">
        <v>189</v>
      </c>
      <c s="32">
        <v>695</v>
      </c>
      <c s="33">
        <v>0</v>
      </c>
      <c s="33">
        <f>ROUND(ROUND(H169,2)*ROUND(G169,3),2)</f>
      </c>
      <c s="31" t="s">
        <v>52</v>
      </c>
      <c r="O169">
        <f>(I169*21)/100</f>
      </c>
      <c t="s">
        <v>23</v>
      </c>
    </row>
    <row r="170" spans="1:5" ht="38.25">
      <c r="A170" s="34" t="s">
        <v>53</v>
      </c>
      <c r="E170" s="35" t="s">
        <v>312</v>
      </c>
    </row>
    <row r="171" spans="1:5" ht="12.75">
      <c r="A171" s="36" t="s">
        <v>55</v>
      </c>
      <c r="E171" s="37" t="s">
        <v>313</v>
      </c>
    </row>
    <row r="172" spans="1:5" ht="140.25">
      <c r="A172" t="s">
        <v>57</v>
      </c>
      <c r="E172" s="35" t="s">
        <v>303</v>
      </c>
    </row>
    <row r="173" spans="1:16" ht="12.75">
      <c r="A173" s="25" t="s">
        <v>47</v>
      </c>
      <c s="29" t="s">
        <v>314</v>
      </c>
      <c s="29" t="s">
        <v>315</v>
      </c>
      <c s="25" t="s">
        <v>56</v>
      </c>
      <c s="30" t="s">
        <v>316</v>
      </c>
      <c s="31" t="s">
        <v>189</v>
      </c>
      <c s="32">
        <v>48.9</v>
      </c>
      <c s="33">
        <v>0</v>
      </c>
      <c s="33">
        <f>ROUND(ROUND(H173,2)*ROUND(G173,3),2)</f>
      </c>
      <c s="31" t="s">
        <v>52</v>
      </c>
      <c r="O173">
        <f>(I173*21)/100</f>
      </c>
      <c t="s">
        <v>23</v>
      </c>
    </row>
    <row r="174" spans="1:5" ht="38.25">
      <c r="A174" s="34" t="s">
        <v>53</v>
      </c>
      <c r="E174" s="35" t="s">
        <v>317</v>
      </c>
    </row>
    <row r="175" spans="1:5" ht="12.75">
      <c r="A175" s="36" t="s">
        <v>55</v>
      </c>
      <c r="E175" s="37" t="s">
        <v>318</v>
      </c>
    </row>
    <row r="176" spans="1:5" ht="153">
      <c r="A176" t="s">
        <v>57</v>
      </c>
      <c r="E176" s="35" t="s">
        <v>319</v>
      </c>
    </row>
    <row r="177" spans="1:18" ht="12.75" customHeight="1">
      <c r="A177" s="6" t="s">
        <v>45</v>
      </c>
      <c s="6"/>
      <c s="40" t="s">
        <v>61</v>
      </c>
      <c s="6"/>
      <c s="27" t="s">
        <v>320</v>
      </c>
      <c s="6"/>
      <c s="6"/>
      <c s="6"/>
      <c s="41">
        <f>0+Q177</f>
      </c>
      <c s="6"/>
      <c r="O177">
        <f>0+R177</f>
      </c>
      <c r="Q177">
        <f>0+I178+I182+I186</f>
      </c>
      <c>
        <f>0+O178+O182+O186</f>
      </c>
    </row>
    <row r="178" spans="1:16" ht="12.75">
      <c r="A178" s="25" t="s">
        <v>47</v>
      </c>
      <c s="29" t="s">
        <v>321</v>
      </c>
      <c s="29" t="s">
        <v>322</v>
      </c>
      <c s="25" t="s">
        <v>56</v>
      </c>
      <c s="30" t="s">
        <v>323</v>
      </c>
      <c s="31" t="s">
        <v>139</v>
      </c>
      <c s="32">
        <v>19.3</v>
      </c>
      <c s="33">
        <v>0</v>
      </c>
      <c s="33">
        <f>ROUND(ROUND(H178,2)*ROUND(G178,3),2)</f>
      </c>
      <c s="31" t="s">
        <v>52</v>
      </c>
      <c r="O178">
        <f>(I178*21)/100</f>
      </c>
      <c t="s">
        <v>23</v>
      </c>
    </row>
    <row r="179" spans="1:5" ht="63.75">
      <c r="A179" s="34" t="s">
        <v>53</v>
      </c>
      <c r="E179" s="35" t="s">
        <v>324</v>
      </c>
    </row>
    <row r="180" spans="1:5" ht="12.75">
      <c r="A180" s="36" t="s">
        <v>55</v>
      </c>
      <c r="E180" s="37" t="s">
        <v>325</v>
      </c>
    </row>
    <row r="181" spans="1:5" ht="255">
      <c r="A181" t="s">
        <v>57</v>
      </c>
      <c r="E181" s="35" t="s">
        <v>326</v>
      </c>
    </row>
    <row r="182" spans="1:16" ht="12.75">
      <c r="A182" s="25" t="s">
        <v>47</v>
      </c>
      <c s="29" t="s">
        <v>327</v>
      </c>
      <c s="29" t="s">
        <v>328</v>
      </c>
      <c s="25" t="s">
        <v>56</v>
      </c>
      <c s="30" t="s">
        <v>329</v>
      </c>
      <c s="31" t="s">
        <v>72</v>
      </c>
      <c s="32">
        <v>4</v>
      </c>
      <c s="33">
        <v>0</v>
      </c>
      <c s="33">
        <f>ROUND(ROUND(H182,2)*ROUND(G182,3),2)</f>
      </c>
      <c s="31" t="s">
        <v>52</v>
      </c>
      <c r="O182">
        <f>(I182*21)/100</f>
      </c>
      <c t="s">
        <v>23</v>
      </c>
    </row>
    <row r="183" spans="1:5" ht="76.5">
      <c r="A183" s="34" t="s">
        <v>53</v>
      </c>
      <c r="E183" s="35" t="s">
        <v>330</v>
      </c>
    </row>
    <row r="184" spans="1:5" ht="12.75">
      <c r="A184" s="36" t="s">
        <v>55</v>
      </c>
      <c r="E184" s="37" t="s">
        <v>331</v>
      </c>
    </row>
    <row r="185" spans="1:5" ht="89.25">
      <c r="A185" t="s">
        <v>57</v>
      </c>
      <c r="E185" s="35" t="s">
        <v>332</v>
      </c>
    </row>
    <row r="186" spans="1:16" ht="12.75">
      <c r="A186" s="25" t="s">
        <v>47</v>
      </c>
      <c s="29" t="s">
        <v>333</v>
      </c>
      <c s="29" t="s">
        <v>334</v>
      </c>
      <c s="25" t="s">
        <v>56</v>
      </c>
      <c s="30" t="s">
        <v>335</v>
      </c>
      <c s="31" t="s">
        <v>72</v>
      </c>
      <c s="32">
        <v>5</v>
      </c>
      <c s="33">
        <v>0</v>
      </c>
      <c s="33">
        <f>ROUND(ROUND(H186,2)*ROUND(G186,3),2)</f>
      </c>
      <c s="31" t="s">
        <v>52</v>
      </c>
      <c r="O186">
        <f>(I186*21)/100</f>
      </c>
      <c t="s">
        <v>23</v>
      </c>
    </row>
    <row r="187" spans="1:5" ht="63.75">
      <c r="A187" s="34" t="s">
        <v>53</v>
      </c>
      <c r="E187" s="35" t="s">
        <v>336</v>
      </c>
    </row>
    <row r="188" spans="1:5" ht="12.75">
      <c r="A188" s="36" t="s">
        <v>55</v>
      </c>
      <c r="E188" s="37" t="s">
        <v>337</v>
      </c>
    </row>
    <row r="189" spans="1:5" ht="76.5">
      <c r="A189" t="s">
        <v>57</v>
      </c>
      <c r="E189" s="35" t="s">
        <v>338</v>
      </c>
    </row>
    <row r="190" spans="1:18" ht="12.75" customHeight="1">
      <c r="A190" s="6" t="s">
        <v>45</v>
      </c>
      <c s="6"/>
      <c s="40" t="s">
        <v>40</v>
      </c>
      <c s="6"/>
      <c s="27" t="s">
        <v>339</v>
      </c>
      <c s="6"/>
      <c s="6"/>
      <c s="6"/>
      <c s="41">
        <f>0+Q190</f>
      </c>
      <c s="6"/>
      <c r="O190">
        <f>0+R190</f>
      </c>
      <c r="Q190">
        <f>0+I191+I195+I199+I203+I207+I211+I215+I219+I223+I227+I231+I235</f>
      </c>
      <c>
        <f>0+O191+O195+O199+O203+O207+O211+O215+O219+O223+O227+O231+O235</f>
      </c>
    </row>
    <row r="191" spans="1:16" ht="12.75">
      <c r="A191" s="25" t="s">
        <v>47</v>
      </c>
      <c s="29" t="s">
        <v>340</v>
      </c>
      <c s="29" t="s">
        <v>341</v>
      </c>
      <c s="25" t="s">
        <v>56</v>
      </c>
      <c s="30" t="s">
        <v>342</v>
      </c>
      <c s="31" t="s">
        <v>139</v>
      </c>
      <c s="32">
        <v>14.5</v>
      </c>
      <c s="33">
        <v>0</v>
      </c>
      <c s="33">
        <f>ROUND(ROUND(H191,2)*ROUND(G191,3),2)</f>
      </c>
      <c s="31" t="s">
        <v>52</v>
      </c>
      <c r="O191">
        <f>(I191*21)/100</f>
      </c>
      <c t="s">
        <v>23</v>
      </c>
    </row>
    <row r="192" spans="1:5" ht="191.25">
      <c r="A192" s="34" t="s">
        <v>53</v>
      </c>
      <c r="E192" s="35" t="s">
        <v>343</v>
      </c>
    </row>
    <row r="193" spans="1:5" ht="12.75">
      <c r="A193" s="36" t="s">
        <v>55</v>
      </c>
      <c r="E193" s="37" t="s">
        <v>344</v>
      </c>
    </row>
    <row r="194" spans="1:5" ht="63.75">
      <c r="A194" t="s">
        <v>57</v>
      </c>
      <c r="E194" s="35" t="s">
        <v>345</v>
      </c>
    </row>
    <row r="195" spans="1:16" ht="25.5">
      <c r="A195" s="25" t="s">
        <v>47</v>
      </c>
      <c s="29" t="s">
        <v>35</v>
      </c>
      <c s="29" t="s">
        <v>346</v>
      </c>
      <c s="25" t="s">
        <v>56</v>
      </c>
      <c s="30" t="s">
        <v>347</v>
      </c>
      <c s="31" t="s">
        <v>139</v>
      </c>
      <c s="32">
        <v>96</v>
      </c>
      <c s="33">
        <v>0</v>
      </c>
      <c s="33">
        <f>ROUND(ROUND(H195,2)*ROUND(G195,3),2)</f>
      </c>
      <c s="31" t="s">
        <v>52</v>
      </c>
      <c r="O195">
        <f>(I195*21)/100</f>
      </c>
      <c t="s">
        <v>23</v>
      </c>
    </row>
    <row r="196" spans="1:5" ht="51">
      <c r="A196" s="34" t="s">
        <v>53</v>
      </c>
      <c r="E196" s="35" t="s">
        <v>348</v>
      </c>
    </row>
    <row r="197" spans="1:5" ht="12.75">
      <c r="A197" s="36" t="s">
        <v>55</v>
      </c>
      <c r="E197" s="37" t="s">
        <v>349</v>
      </c>
    </row>
    <row r="198" spans="1:5" ht="38.25">
      <c r="A198" t="s">
        <v>57</v>
      </c>
      <c r="E198" s="35" t="s">
        <v>350</v>
      </c>
    </row>
    <row r="199" spans="1:16" ht="25.5">
      <c r="A199" s="25" t="s">
        <v>47</v>
      </c>
      <c s="29" t="s">
        <v>351</v>
      </c>
      <c s="29" t="s">
        <v>352</v>
      </c>
      <c s="25" t="s">
        <v>56</v>
      </c>
      <c s="30" t="s">
        <v>353</v>
      </c>
      <c s="31" t="s">
        <v>72</v>
      </c>
      <c s="32">
        <v>10</v>
      </c>
      <c s="33">
        <v>0</v>
      </c>
      <c s="33">
        <f>ROUND(ROUND(H199,2)*ROUND(G199,3),2)</f>
      </c>
      <c s="31" t="s">
        <v>52</v>
      </c>
      <c r="O199">
        <f>(I199*21)/100</f>
      </c>
      <c t="s">
        <v>23</v>
      </c>
    </row>
    <row r="200" spans="1:5" ht="127.5">
      <c r="A200" s="34" t="s">
        <v>53</v>
      </c>
      <c r="E200" s="35" t="s">
        <v>354</v>
      </c>
    </row>
    <row r="201" spans="1:5" ht="12.75">
      <c r="A201" s="36" t="s">
        <v>55</v>
      </c>
      <c r="E201" s="37" t="s">
        <v>355</v>
      </c>
    </row>
    <row r="202" spans="1:5" ht="25.5">
      <c r="A202" t="s">
        <v>57</v>
      </c>
      <c r="E202" s="35" t="s">
        <v>356</v>
      </c>
    </row>
    <row r="203" spans="1:16" ht="25.5">
      <c r="A203" s="25" t="s">
        <v>47</v>
      </c>
      <c s="29" t="s">
        <v>22</v>
      </c>
      <c s="29" t="s">
        <v>357</v>
      </c>
      <c s="25" t="s">
        <v>56</v>
      </c>
      <c s="30" t="s">
        <v>358</v>
      </c>
      <c s="31" t="s">
        <v>72</v>
      </c>
      <c s="32">
        <v>8</v>
      </c>
      <c s="33">
        <v>0</v>
      </c>
      <c s="33">
        <f>ROUND(ROUND(H203,2)*ROUND(G203,3),2)</f>
      </c>
      <c s="31" t="s">
        <v>52</v>
      </c>
      <c r="O203">
        <f>(I203*21)/100</f>
      </c>
      <c t="s">
        <v>23</v>
      </c>
    </row>
    <row r="204" spans="1:5" ht="102">
      <c r="A204" s="34" t="s">
        <v>53</v>
      </c>
      <c r="E204" s="35" t="s">
        <v>359</v>
      </c>
    </row>
    <row r="205" spans="1:5" ht="12.75">
      <c r="A205" s="36" t="s">
        <v>55</v>
      </c>
      <c r="E205" s="37" t="s">
        <v>360</v>
      </c>
    </row>
    <row r="206" spans="1:5" ht="25.5">
      <c r="A206" t="s">
        <v>57</v>
      </c>
      <c r="E206" s="35" t="s">
        <v>361</v>
      </c>
    </row>
    <row r="207" spans="1:16" ht="25.5">
      <c r="A207" s="25" t="s">
        <v>47</v>
      </c>
      <c s="29" t="s">
        <v>362</v>
      </c>
      <c s="29" t="s">
        <v>363</v>
      </c>
      <c s="25" t="s">
        <v>29</v>
      </c>
      <c s="30" t="s">
        <v>364</v>
      </c>
      <c s="31" t="s">
        <v>72</v>
      </c>
      <c s="32">
        <v>5</v>
      </c>
      <c s="33">
        <v>0</v>
      </c>
      <c s="33">
        <f>ROUND(ROUND(H207,2)*ROUND(G207,3),2)</f>
      </c>
      <c s="31" t="s">
        <v>52</v>
      </c>
      <c r="O207">
        <f>(I207*21)/100</f>
      </c>
      <c t="s">
        <v>23</v>
      </c>
    </row>
    <row r="208" spans="1:5" ht="51">
      <c r="A208" s="34" t="s">
        <v>53</v>
      </c>
      <c r="E208" s="35" t="s">
        <v>365</v>
      </c>
    </row>
    <row r="209" spans="1:5" ht="12.75">
      <c r="A209" s="36" t="s">
        <v>55</v>
      </c>
      <c r="E209" s="37" t="s">
        <v>337</v>
      </c>
    </row>
    <row r="210" spans="1:5" ht="25.5">
      <c r="A210" t="s">
        <v>57</v>
      </c>
      <c r="E210" s="35" t="s">
        <v>366</v>
      </c>
    </row>
    <row r="211" spans="1:16" ht="25.5">
      <c r="A211" s="25" t="s">
        <v>47</v>
      </c>
      <c s="29" t="s">
        <v>367</v>
      </c>
      <c s="29" t="s">
        <v>363</v>
      </c>
      <c s="25" t="s">
        <v>23</v>
      </c>
      <c s="30" t="s">
        <v>364</v>
      </c>
      <c s="31" t="s">
        <v>72</v>
      </c>
      <c s="32">
        <v>1</v>
      </c>
      <c s="33">
        <v>0</v>
      </c>
      <c s="33">
        <f>ROUND(ROUND(H211,2)*ROUND(G211,3),2)</f>
      </c>
      <c s="31" t="s">
        <v>52</v>
      </c>
      <c r="O211">
        <f>(I211*21)/100</f>
      </c>
      <c t="s">
        <v>23</v>
      </c>
    </row>
    <row r="212" spans="1:5" ht="51">
      <c r="A212" s="34" t="s">
        <v>53</v>
      </c>
      <c r="E212" s="35" t="s">
        <v>368</v>
      </c>
    </row>
    <row r="213" spans="1:5" ht="12.75">
      <c r="A213" s="36" t="s">
        <v>55</v>
      </c>
      <c r="E213" s="37" t="s">
        <v>369</v>
      </c>
    </row>
    <row r="214" spans="1:5" ht="25.5">
      <c r="A214" t="s">
        <v>57</v>
      </c>
      <c r="E214" s="35" t="s">
        <v>366</v>
      </c>
    </row>
    <row r="215" spans="1:16" ht="12.75">
      <c r="A215" s="25" t="s">
        <v>47</v>
      </c>
      <c s="29" t="s">
        <v>33</v>
      </c>
      <c s="29" t="s">
        <v>370</v>
      </c>
      <c s="25" t="s">
        <v>56</v>
      </c>
      <c s="30" t="s">
        <v>371</v>
      </c>
      <c s="31" t="s">
        <v>72</v>
      </c>
      <c s="32">
        <v>4</v>
      </c>
      <c s="33">
        <v>0</v>
      </c>
      <c s="33">
        <f>ROUND(ROUND(H215,2)*ROUND(G215,3),2)</f>
      </c>
      <c s="31" t="s">
        <v>52</v>
      </c>
      <c r="O215">
        <f>(I215*21)/100</f>
      </c>
      <c t="s">
        <v>23</v>
      </c>
    </row>
    <row r="216" spans="1:5" ht="63.75">
      <c r="A216" s="34" t="s">
        <v>53</v>
      </c>
      <c r="E216" s="35" t="s">
        <v>372</v>
      </c>
    </row>
    <row r="217" spans="1:5" ht="12.75">
      <c r="A217" s="36" t="s">
        <v>55</v>
      </c>
      <c r="E217" s="37" t="s">
        <v>331</v>
      </c>
    </row>
    <row r="218" spans="1:5" ht="25.5">
      <c r="A218" t="s">
        <v>57</v>
      </c>
      <c r="E218" s="35" t="s">
        <v>361</v>
      </c>
    </row>
    <row r="219" spans="1:16" ht="25.5">
      <c r="A219" s="25" t="s">
        <v>47</v>
      </c>
      <c s="29" t="s">
        <v>373</v>
      </c>
      <c s="29" t="s">
        <v>374</v>
      </c>
      <c s="25" t="s">
        <v>56</v>
      </c>
      <c s="30" t="s">
        <v>375</v>
      </c>
      <c s="31" t="s">
        <v>189</v>
      </c>
      <c s="32">
        <v>30.488</v>
      </c>
      <c s="33">
        <v>0</v>
      </c>
      <c s="33">
        <f>ROUND(ROUND(H219,2)*ROUND(G219,3),2)</f>
      </c>
      <c s="31" t="s">
        <v>52</v>
      </c>
      <c r="O219">
        <f>(I219*21)/100</f>
      </c>
      <c t="s">
        <v>23</v>
      </c>
    </row>
    <row r="220" spans="1:5" ht="51">
      <c r="A220" s="34" t="s">
        <v>53</v>
      </c>
      <c r="E220" s="35" t="s">
        <v>376</v>
      </c>
    </row>
    <row r="221" spans="1:5" ht="12.75">
      <c r="A221" s="36" t="s">
        <v>55</v>
      </c>
      <c r="E221" s="37" t="s">
        <v>377</v>
      </c>
    </row>
    <row r="222" spans="1:5" ht="38.25">
      <c r="A222" t="s">
        <v>57</v>
      </c>
      <c r="E222" s="35" t="s">
        <v>378</v>
      </c>
    </row>
    <row r="223" spans="1:16" ht="25.5">
      <c r="A223" s="25" t="s">
        <v>47</v>
      </c>
      <c s="29" t="s">
        <v>379</v>
      </c>
      <c s="29" t="s">
        <v>380</v>
      </c>
      <c s="25" t="s">
        <v>56</v>
      </c>
      <c s="30" t="s">
        <v>381</v>
      </c>
      <c s="31" t="s">
        <v>189</v>
      </c>
      <c s="32">
        <v>30.488</v>
      </c>
      <c s="33">
        <v>0</v>
      </c>
      <c s="33">
        <f>ROUND(ROUND(H223,2)*ROUND(G223,3),2)</f>
      </c>
      <c s="31" t="s">
        <v>52</v>
      </c>
      <c r="O223">
        <f>(I223*21)/100</f>
      </c>
      <c t="s">
        <v>23</v>
      </c>
    </row>
    <row r="224" spans="1:5" ht="63.75">
      <c r="A224" s="34" t="s">
        <v>53</v>
      </c>
      <c r="E224" s="35" t="s">
        <v>382</v>
      </c>
    </row>
    <row r="225" spans="1:5" ht="12.75">
      <c r="A225" s="36" t="s">
        <v>55</v>
      </c>
      <c r="E225" s="37" t="s">
        <v>377</v>
      </c>
    </row>
    <row r="226" spans="1:5" ht="38.25">
      <c r="A226" t="s">
        <v>57</v>
      </c>
      <c r="E226" s="35" t="s">
        <v>378</v>
      </c>
    </row>
    <row r="227" spans="1:16" ht="12.75">
      <c r="A227" s="25" t="s">
        <v>47</v>
      </c>
      <c s="29" t="s">
        <v>383</v>
      </c>
      <c s="29" t="s">
        <v>384</v>
      </c>
      <c s="25" t="s">
        <v>56</v>
      </c>
      <c s="30" t="s">
        <v>385</v>
      </c>
      <c s="31" t="s">
        <v>139</v>
      </c>
      <c s="32">
        <v>123.3</v>
      </c>
      <c s="33">
        <v>0</v>
      </c>
      <c s="33">
        <f>ROUND(ROUND(H227,2)*ROUND(G227,3),2)</f>
      </c>
      <c s="31" t="s">
        <v>52</v>
      </c>
      <c r="O227">
        <f>(I227*21)/100</f>
      </c>
      <c t="s">
        <v>23</v>
      </c>
    </row>
    <row r="228" spans="1:5" ht="63.75">
      <c r="A228" s="34" t="s">
        <v>53</v>
      </c>
      <c r="E228" s="35" t="s">
        <v>386</v>
      </c>
    </row>
    <row r="229" spans="1:5" ht="12.75">
      <c r="A229" s="36" t="s">
        <v>55</v>
      </c>
      <c r="E229" s="37" t="s">
        <v>387</v>
      </c>
    </row>
    <row r="230" spans="1:5" ht="51">
      <c r="A230" t="s">
        <v>57</v>
      </c>
      <c r="E230" s="35" t="s">
        <v>388</v>
      </c>
    </row>
    <row r="231" spans="1:16" ht="12.75">
      <c r="A231" s="25" t="s">
        <v>47</v>
      </c>
      <c s="29" t="s">
        <v>37</v>
      </c>
      <c s="29" t="s">
        <v>389</v>
      </c>
      <c s="25" t="s">
        <v>56</v>
      </c>
      <c s="30" t="s">
        <v>390</v>
      </c>
      <c s="31" t="s">
        <v>139</v>
      </c>
      <c s="32">
        <v>17.25</v>
      </c>
      <c s="33">
        <v>0</v>
      </c>
      <c s="33">
        <f>ROUND(ROUND(H231,2)*ROUND(G231,3),2)</f>
      </c>
      <c s="31" t="s">
        <v>52</v>
      </c>
      <c r="O231">
        <f>(I231*21)/100</f>
      </c>
      <c t="s">
        <v>23</v>
      </c>
    </row>
    <row r="232" spans="1:5" ht="38.25">
      <c r="A232" s="34" t="s">
        <v>53</v>
      </c>
      <c r="E232" s="35" t="s">
        <v>391</v>
      </c>
    </row>
    <row r="233" spans="1:5" ht="12.75">
      <c r="A233" s="36" t="s">
        <v>55</v>
      </c>
      <c r="E233" s="37" t="s">
        <v>392</v>
      </c>
    </row>
    <row r="234" spans="1:5" ht="25.5">
      <c r="A234" t="s">
        <v>57</v>
      </c>
      <c r="E234" s="35" t="s">
        <v>393</v>
      </c>
    </row>
    <row r="235" spans="1:16" ht="12.75">
      <c r="A235" s="25" t="s">
        <v>47</v>
      </c>
      <c s="29" t="s">
        <v>394</v>
      </c>
      <c s="29" t="s">
        <v>395</v>
      </c>
      <c s="25" t="s">
        <v>56</v>
      </c>
      <c s="30" t="s">
        <v>396</v>
      </c>
      <c s="31" t="s">
        <v>139</v>
      </c>
      <c s="32">
        <v>26.25</v>
      </c>
      <c s="33">
        <v>0</v>
      </c>
      <c s="33">
        <f>ROUND(ROUND(H235,2)*ROUND(G235,3),2)</f>
      </c>
      <c s="31" t="s">
        <v>52</v>
      </c>
      <c r="O235">
        <f>(I235*21)/100</f>
      </c>
      <c t="s">
        <v>23</v>
      </c>
    </row>
    <row r="236" spans="1:5" ht="51">
      <c r="A236" s="34" t="s">
        <v>53</v>
      </c>
      <c r="E236" s="35" t="s">
        <v>397</v>
      </c>
    </row>
    <row r="237" spans="1:5" ht="12.75">
      <c r="A237" s="36" t="s">
        <v>55</v>
      </c>
      <c r="E237" s="37" t="s">
        <v>141</v>
      </c>
    </row>
    <row r="238" spans="1:5" ht="38.25">
      <c r="A238" t="s">
        <v>57</v>
      </c>
      <c r="E238" s="35" t="s">
        <v>398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0+O8+O13+O18+O23+O32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399</v>
      </c>
      <c s="38">
        <f>0+I8+I13+I18+I23+I32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399</v>
      </c>
      <c s="6"/>
      <c s="18" t="s">
        <v>400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104</v>
      </c>
      <c s="29" t="s">
        <v>66</v>
      </c>
      <c s="25" t="s">
        <v>56</v>
      </c>
      <c s="30" t="s">
        <v>67</v>
      </c>
      <c s="31" t="s">
        <v>51</v>
      </c>
      <c s="32">
        <v>1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4" t="s">
        <v>53</v>
      </c>
      <c r="E10" s="35" t="s">
        <v>401</v>
      </c>
    </row>
    <row r="11" spans="1:5" ht="12.75">
      <c r="A11" s="36" t="s">
        <v>55</v>
      </c>
      <c r="E11" s="37" t="s">
        <v>56</v>
      </c>
    </row>
    <row r="12" spans="1:5" ht="12.75">
      <c r="A12" t="s">
        <v>57</v>
      </c>
      <c r="E12" s="35" t="s">
        <v>65</v>
      </c>
    </row>
    <row r="13" spans="1:18" ht="12.75" customHeight="1">
      <c r="A13" s="6" t="s">
        <v>45</v>
      </c>
      <c s="6"/>
      <c s="40" t="s">
        <v>23</v>
      </c>
      <c s="6"/>
      <c s="27" t="s">
        <v>211</v>
      </c>
      <c s="6"/>
      <c s="6"/>
      <c s="6"/>
      <c s="41">
        <f>0+Q13</f>
      </c>
      <c s="6"/>
      <c r="O13">
        <f>0+R13</f>
      </c>
      <c r="Q13">
        <f>0+I14</f>
      </c>
      <c>
        <f>0+O14</f>
      </c>
    </row>
    <row r="14" spans="1:16" ht="12.75">
      <c r="A14" s="25" t="s">
        <v>47</v>
      </c>
      <c s="29" t="s">
        <v>212</v>
      </c>
      <c s="29" t="s">
        <v>402</v>
      </c>
      <c s="25" t="s">
        <v>56</v>
      </c>
      <c s="30" t="s">
        <v>403</v>
      </c>
      <c s="31" t="s">
        <v>189</v>
      </c>
      <c s="32">
        <v>66</v>
      </c>
      <c s="33">
        <v>0</v>
      </c>
      <c s="33">
        <f>ROUND(ROUND(H14,2)*ROUND(G14,3),2)</f>
      </c>
      <c s="31" t="s">
        <v>52</v>
      </c>
      <c r="O14">
        <f>(I14*21)/100</f>
      </c>
      <c t="s">
        <v>23</v>
      </c>
    </row>
    <row r="15" spans="1:5" ht="51">
      <c r="A15" s="34" t="s">
        <v>53</v>
      </c>
      <c r="E15" s="35" t="s">
        <v>404</v>
      </c>
    </row>
    <row r="16" spans="1:5" ht="12.75">
      <c r="A16" s="36" t="s">
        <v>55</v>
      </c>
      <c r="E16" s="37" t="s">
        <v>405</v>
      </c>
    </row>
    <row r="17" spans="1:5" ht="102">
      <c r="A17" t="s">
        <v>57</v>
      </c>
      <c r="E17" s="35" t="s">
        <v>406</v>
      </c>
    </row>
    <row r="18" spans="1:18" ht="12.75" customHeight="1">
      <c r="A18" s="6" t="s">
        <v>45</v>
      </c>
      <c s="6"/>
      <c s="40" t="s">
        <v>35</v>
      </c>
      <c s="6"/>
      <c s="27" t="s">
        <v>254</v>
      </c>
      <c s="6"/>
      <c s="6"/>
      <c s="6"/>
      <c s="41">
        <f>0+Q18</f>
      </c>
      <c s="6"/>
      <c r="O18">
        <f>0+R18</f>
      </c>
      <c r="Q18">
        <f>0+I19</f>
      </c>
      <c>
        <f>0+O19</f>
      </c>
    </row>
    <row r="19" spans="1:16" ht="12.75">
      <c r="A19" s="25" t="s">
        <v>47</v>
      </c>
      <c s="29" t="s">
        <v>218</v>
      </c>
      <c s="29" t="s">
        <v>407</v>
      </c>
      <c s="25" t="s">
        <v>56</v>
      </c>
      <c s="30" t="s">
        <v>408</v>
      </c>
      <c s="31" t="s">
        <v>189</v>
      </c>
      <c s="32">
        <v>49.5</v>
      </c>
      <c s="33">
        <v>0</v>
      </c>
      <c s="33">
        <f>ROUND(ROUND(H19,2)*ROUND(G19,3),2)</f>
      </c>
      <c s="31" t="s">
        <v>52</v>
      </c>
      <c r="O19">
        <f>(I19*21)/100</f>
      </c>
      <c t="s">
        <v>23</v>
      </c>
    </row>
    <row r="20" spans="1:5" ht="51">
      <c r="A20" s="34" t="s">
        <v>53</v>
      </c>
      <c r="E20" s="35" t="s">
        <v>409</v>
      </c>
    </row>
    <row r="21" spans="1:5" ht="12.75">
      <c r="A21" s="36" t="s">
        <v>55</v>
      </c>
      <c r="E21" s="37" t="s">
        <v>410</v>
      </c>
    </row>
    <row r="22" spans="1:5" ht="51">
      <c r="A22" t="s">
        <v>57</v>
      </c>
      <c r="E22" s="35" t="s">
        <v>260</v>
      </c>
    </row>
    <row r="23" spans="1:18" ht="12.75" customHeight="1">
      <c r="A23" s="6" t="s">
        <v>45</v>
      </c>
      <c s="6"/>
      <c s="40" t="s">
        <v>92</v>
      </c>
      <c s="6"/>
      <c s="27" t="s">
        <v>411</v>
      </c>
      <c s="6"/>
      <c s="6"/>
      <c s="6"/>
      <c s="41">
        <f>0+Q23</f>
      </c>
      <c s="6"/>
      <c r="O23">
        <f>0+R23</f>
      </c>
      <c r="Q23">
        <f>0+I24+I28</f>
      </c>
      <c>
        <f>0+O24+O28</f>
      </c>
    </row>
    <row r="24" spans="1:16" ht="12.75">
      <c r="A24" s="25" t="s">
        <v>47</v>
      </c>
      <c s="29" t="s">
        <v>171</v>
      </c>
      <c s="29" t="s">
        <v>412</v>
      </c>
      <c s="25" t="s">
        <v>56</v>
      </c>
      <c s="30" t="s">
        <v>413</v>
      </c>
      <c s="31" t="s">
        <v>119</v>
      </c>
      <c s="32">
        <v>2.035</v>
      </c>
      <c s="33">
        <v>0</v>
      </c>
      <c s="33">
        <f>ROUND(ROUND(H24,2)*ROUND(G24,3),2)</f>
      </c>
      <c s="31" t="s">
        <v>52</v>
      </c>
      <c r="O24">
        <f>(I24*21)/100</f>
      </c>
      <c t="s">
        <v>23</v>
      </c>
    </row>
    <row r="25" spans="1:5" ht="51">
      <c r="A25" s="34" t="s">
        <v>53</v>
      </c>
      <c r="E25" s="35" t="s">
        <v>414</v>
      </c>
    </row>
    <row r="26" spans="1:5" ht="12.75">
      <c r="A26" s="36" t="s">
        <v>55</v>
      </c>
      <c r="E26" s="37" t="s">
        <v>415</v>
      </c>
    </row>
    <row r="27" spans="1:5" ht="51">
      <c r="A27" t="s">
        <v>57</v>
      </c>
      <c r="E27" s="35" t="s">
        <v>416</v>
      </c>
    </row>
    <row r="28" spans="1:16" ht="12.75">
      <c r="A28" s="25" t="s">
        <v>47</v>
      </c>
      <c s="29" t="s">
        <v>327</v>
      </c>
      <c s="29" t="s">
        <v>417</v>
      </c>
      <c s="25" t="s">
        <v>56</v>
      </c>
      <c s="30" t="s">
        <v>418</v>
      </c>
      <c s="31" t="s">
        <v>189</v>
      </c>
      <c s="32">
        <v>41.8</v>
      </c>
      <c s="33">
        <v>0</v>
      </c>
      <c s="33">
        <f>ROUND(ROUND(H28,2)*ROUND(G28,3),2)</f>
      </c>
      <c s="31" t="s">
        <v>52</v>
      </c>
      <c r="O28">
        <f>(I28*21)/100</f>
      </c>
      <c t="s">
        <v>23</v>
      </c>
    </row>
    <row r="29" spans="1:5" ht="51">
      <c r="A29" s="34" t="s">
        <v>53</v>
      </c>
      <c r="E29" s="35" t="s">
        <v>419</v>
      </c>
    </row>
    <row r="30" spans="1:5" ht="12.75">
      <c r="A30" s="36" t="s">
        <v>55</v>
      </c>
      <c r="E30" s="37" t="s">
        <v>420</v>
      </c>
    </row>
    <row r="31" spans="1:5" ht="51">
      <c r="A31" t="s">
        <v>57</v>
      </c>
      <c r="E31" s="35" t="s">
        <v>416</v>
      </c>
    </row>
    <row r="32" spans="1:18" ht="12.75" customHeight="1">
      <c r="A32" s="6" t="s">
        <v>45</v>
      </c>
      <c s="6"/>
      <c s="40" t="s">
        <v>40</v>
      </c>
      <c s="6"/>
      <c s="27" t="s">
        <v>339</v>
      </c>
      <c s="6"/>
      <c s="6"/>
      <c s="6"/>
      <c s="41">
        <f>0+Q32</f>
      </c>
      <c s="6"/>
      <c r="O32">
        <f>0+R32</f>
      </c>
      <c r="Q32">
        <f>0+I33+I37+I41+I45+I49+I53+I57+I61+I65+I69+I73+I77+I81+I85+I89</f>
      </c>
      <c>
        <f>0+O33+O37+O41+O45+O49+O53+O57+O61+O65+O69+O73+O77+O81+O85+O89</f>
      </c>
    </row>
    <row r="33" spans="1:16" ht="25.5">
      <c r="A33" s="25" t="s">
        <v>47</v>
      </c>
      <c s="29" t="s">
        <v>29</v>
      </c>
      <c s="29" t="s">
        <v>421</v>
      </c>
      <c s="25" t="s">
        <v>56</v>
      </c>
      <c s="30" t="s">
        <v>422</v>
      </c>
      <c s="31" t="s">
        <v>72</v>
      </c>
      <c s="32">
        <v>39</v>
      </c>
      <c s="33">
        <v>0</v>
      </c>
      <c s="33">
        <f>ROUND(ROUND(H33,2)*ROUND(G33,3),2)</f>
      </c>
      <c s="31" t="s">
        <v>52</v>
      </c>
      <c r="O33">
        <f>(I33*21)/100</f>
      </c>
      <c t="s">
        <v>23</v>
      </c>
    </row>
    <row r="34" spans="1:5" ht="76.5">
      <c r="A34" s="34" t="s">
        <v>53</v>
      </c>
      <c r="E34" s="35" t="s">
        <v>423</v>
      </c>
    </row>
    <row r="35" spans="1:5" ht="12.75">
      <c r="A35" s="36" t="s">
        <v>55</v>
      </c>
      <c r="E35" s="37" t="s">
        <v>424</v>
      </c>
    </row>
    <row r="36" spans="1:5" ht="63.75">
      <c r="A36" t="s">
        <v>57</v>
      </c>
      <c r="E36" s="35" t="s">
        <v>425</v>
      </c>
    </row>
    <row r="37" spans="1:16" ht="25.5">
      <c r="A37" s="25" t="s">
        <v>47</v>
      </c>
      <c s="29" t="s">
        <v>23</v>
      </c>
      <c s="29" t="s">
        <v>357</v>
      </c>
      <c s="25" t="s">
        <v>56</v>
      </c>
      <c s="30" t="s">
        <v>358</v>
      </c>
      <c s="31" t="s">
        <v>72</v>
      </c>
      <c s="32">
        <v>39</v>
      </c>
      <c s="33">
        <v>0</v>
      </c>
      <c s="33">
        <f>ROUND(ROUND(H37,2)*ROUND(G37,3),2)</f>
      </c>
      <c s="31" t="s">
        <v>52</v>
      </c>
      <c r="O37">
        <f>(I37*21)/100</f>
      </c>
      <c t="s">
        <v>23</v>
      </c>
    </row>
    <row r="38" spans="1:5" ht="63.75">
      <c r="A38" s="34" t="s">
        <v>53</v>
      </c>
      <c r="E38" s="35" t="s">
        <v>426</v>
      </c>
    </row>
    <row r="39" spans="1:5" ht="12.75">
      <c r="A39" s="36" t="s">
        <v>55</v>
      </c>
      <c r="E39" s="37" t="s">
        <v>424</v>
      </c>
    </row>
    <row r="40" spans="1:5" ht="25.5">
      <c r="A40" t="s">
        <v>57</v>
      </c>
      <c r="E40" s="35" t="s">
        <v>361</v>
      </c>
    </row>
    <row r="41" spans="1:16" ht="12.75">
      <c r="A41" s="25" t="s">
        <v>47</v>
      </c>
      <c s="29" t="s">
        <v>22</v>
      </c>
      <c s="29" t="s">
        <v>427</v>
      </c>
      <c s="25" t="s">
        <v>56</v>
      </c>
      <c s="30" t="s">
        <v>428</v>
      </c>
      <c s="31" t="s">
        <v>429</v>
      </c>
      <c s="32">
        <v>4680</v>
      </c>
      <c s="33">
        <v>0</v>
      </c>
      <c s="33">
        <f>ROUND(ROUND(H41,2)*ROUND(G41,3),2)</f>
      </c>
      <c s="31" t="s">
        <v>52</v>
      </c>
      <c r="O41">
        <f>(I41*21)/100</f>
      </c>
      <c t="s">
        <v>23</v>
      </c>
    </row>
    <row r="42" spans="1:5" ht="63.75">
      <c r="A42" s="34" t="s">
        <v>53</v>
      </c>
      <c r="E42" s="35" t="s">
        <v>430</v>
      </c>
    </row>
    <row r="43" spans="1:5" ht="12.75">
      <c r="A43" s="36" t="s">
        <v>55</v>
      </c>
      <c r="E43" s="37" t="s">
        <v>431</v>
      </c>
    </row>
    <row r="44" spans="1:5" ht="25.5">
      <c r="A44" t="s">
        <v>57</v>
      </c>
      <c r="E44" s="35" t="s">
        <v>432</v>
      </c>
    </row>
    <row r="45" spans="1:16" ht="12.75">
      <c r="A45" s="25" t="s">
        <v>47</v>
      </c>
      <c s="29" t="s">
        <v>92</v>
      </c>
      <c s="29" t="s">
        <v>433</v>
      </c>
      <c s="25" t="s">
        <v>56</v>
      </c>
      <c s="30" t="s">
        <v>434</v>
      </c>
      <c s="31" t="s">
        <v>72</v>
      </c>
      <c s="32">
        <v>3</v>
      </c>
      <c s="33">
        <v>0</v>
      </c>
      <c s="33">
        <f>ROUND(ROUND(H45,2)*ROUND(G45,3),2)</f>
      </c>
      <c s="31" t="s">
        <v>52</v>
      </c>
      <c r="O45">
        <f>(I45*21)/100</f>
      </c>
      <c t="s">
        <v>23</v>
      </c>
    </row>
    <row r="46" spans="1:5" ht="51">
      <c r="A46" s="34" t="s">
        <v>53</v>
      </c>
      <c r="E46" s="35" t="s">
        <v>435</v>
      </c>
    </row>
    <row r="47" spans="1:5" ht="12.75">
      <c r="A47" s="36" t="s">
        <v>55</v>
      </c>
      <c r="E47" s="37" t="s">
        <v>436</v>
      </c>
    </row>
    <row r="48" spans="1:5" ht="76.5">
      <c r="A48" t="s">
        <v>57</v>
      </c>
      <c r="E48" s="35" t="s">
        <v>437</v>
      </c>
    </row>
    <row r="49" spans="1:16" ht="12.75">
      <c r="A49" s="25" t="s">
        <v>47</v>
      </c>
      <c s="29" t="s">
        <v>61</v>
      </c>
      <c s="29" t="s">
        <v>438</v>
      </c>
      <c s="25" t="s">
        <v>56</v>
      </c>
      <c s="30" t="s">
        <v>439</v>
      </c>
      <c s="31" t="s">
        <v>72</v>
      </c>
      <c s="32">
        <v>3</v>
      </c>
      <c s="33">
        <v>0</v>
      </c>
      <c s="33">
        <f>ROUND(ROUND(H49,2)*ROUND(G49,3),2)</f>
      </c>
      <c s="31" t="s">
        <v>52</v>
      </c>
      <c r="O49">
        <f>(I49*21)/100</f>
      </c>
      <c t="s">
        <v>23</v>
      </c>
    </row>
    <row r="50" spans="1:5" ht="51">
      <c r="A50" s="34" t="s">
        <v>53</v>
      </c>
      <c r="E50" s="35" t="s">
        <v>440</v>
      </c>
    </row>
    <row r="51" spans="1:5" ht="12.75">
      <c r="A51" s="36" t="s">
        <v>55</v>
      </c>
      <c r="E51" s="37" t="s">
        <v>436</v>
      </c>
    </row>
    <row r="52" spans="1:5" ht="25.5">
      <c r="A52" t="s">
        <v>57</v>
      </c>
      <c r="E52" s="35" t="s">
        <v>441</v>
      </c>
    </row>
    <row r="53" spans="1:16" ht="12.75">
      <c r="A53" s="25" t="s">
        <v>47</v>
      </c>
      <c s="29" t="s">
        <v>40</v>
      </c>
      <c s="29" t="s">
        <v>442</v>
      </c>
      <c s="25" t="s">
        <v>56</v>
      </c>
      <c s="30" t="s">
        <v>443</v>
      </c>
      <c s="31" t="s">
        <v>429</v>
      </c>
      <c s="32">
        <v>360</v>
      </c>
      <c s="33">
        <v>0</v>
      </c>
      <c s="33">
        <f>ROUND(ROUND(H53,2)*ROUND(G53,3),2)</f>
      </c>
      <c s="31" t="s">
        <v>52</v>
      </c>
      <c r="O53">
        <f>(I53*21)/100</f>
      </c>
      <c t="s">
        <v>23</v>
      </c>
    </row>
    <row r="54" spans="1:5" ht="51">
      <c r="A54" s="34" t="s">
        <v>53</v>
      </c>
      <c r="E54" s="35" t="s">
        <v>444</v>
      </c>
    </row>
    <row r="55" spans="1:5" ht="12.75">
      <c r="A55" s="36" t="s">
        <v>55</v>
      </c>
      <c r="E55" s="37" t="s">
        <v>445</v>
      </c>
    </row>
    <row r="56" spans="1:5" ht="25.5">
      <c r="A56" t="s">
        <v>57</v>
      </c>
      <c r="E56" s="35" t="s">
        <v>446</v>
      </c>
    </row>
    <row r="57" spans="1:16" ht="12.75">
      <c r="A57" s="25" t="s">
        <v>47</v>
      </c>
      <c s="29" t="s">
        <v>42</v>
      </c>
      <c s="29" t="s">
        <v>447</v>
      </c>
      <c s="25" t="s">
        <v>56</v>
      </c>
      <c s="30" t="s">
        <v>448</v>
      </c>
      <c s="31" t="s">
        <v>72</v>
      </c>
      <c s="32">
        <v>1</v>
      </c>
      <c s="33">
        <v>0</v>
      </c>
      <c s="33">
        <f>ROUND(ROUND(H57,2)*ROUND(G57,3),2)</f>
      </c>
      <c s="31" t="s">
        <v>52</v>
      </c>
      <c r="O57">
        <f>(I57*21)/100</f>
      </c>
      <c t="s">
        <v>23</v>
      </c>
    </row>
    <row r="58" spans="1:5" ht="38.25">
      <c r="A58" s="34" t="s">
        <v>53</v>
      </c>
      <c r="E58" s="35" t="s">
        <v>449</v>
      </c>
    </row>
    <row r="59" spans="1:5" ht="12.75">
      <c r="A59" s="36" t="s">
        <v>55</v>
      </c>
      <c r="E59" s="37" t="s">
        <v>369</v>
      </c>
    </row>
    <row r="60" spans="1:5" ht="76.5">
      <c r="A60" t="s">
        <v>57</v>
      </c>
      <c r="E60" s="35" t="s">
        <v>437</v>
      </c>
    </row>
    <row r="61" spans="1:16" ht="12.75">
      <c r="A61" s="25" t="s">
        <v>47</v>
      </c>
      <c s="29" t="s">
        <v>44</v>
      </c>
      <c s="29" t="s">
        <v>450</v>
      </c>
      <c s="25" t="s">
        <v>56</v>
      </c>
      <c s="30" t="s">
        <v>451</v>
      </c>
      <c s="31" t="s">
        <v>72</v>
      </c>
      <c s="32">
        <v>1</v>
      </c>
      <c s="33">
        <v>0</v>
      </c>
      <c s="33">
        <f>ROUND(ROUND(H61,2)*ROUND(G61,3),2)</f>
      </c>
      <c s="31" t="s">
        <v>52</v>
      </c>
      <c r="O61">
        <f>(I61*21)/100</f>
      </c>
      <c t="s">
        <v>23</v>
      </c>
    </row>
    <row r="62" spans="1:5" ht="38.25">
      <c r="A62" s="34" t="s">
        <v>53</v>
      </c>
      <c r="E62" s="35" t="s">
        <v>452</v>
      </c>
    </row>
    <row r="63" spans="1:5" ht="12.75">
      <c r="A63" s="36" t="s">
        <v>55</v>
      </c>
      <c r="E63" s="37" t="s">
        <v>369</v>
      </c>
    </row>
    <row r="64" spans="1:5" ht="25.5">
      <c r="A64" t="s">
        <v>57</v>
      </c>
      <c r="E64" s="35" t="s">
        <v>441</v>
      </c>
    </row>
    <row r="65" spans="1:16" ht="12.75">
      <c r="A65" s="25" t="s">
        <v>47</v>
      </c>
      <c s="29" t="s">
        <v>69</v>
      </c>
      <c s="29" t="s">
        <v>453</v>
      </c>
      <c s="25" t="s">
        <v>56</v>
      </c>
      <c s="30" t="s">
        <v>454</v>
      </c>
      <c s="31" t="s">
        <v>429</v>
      </c>
      <c s="32">
        <v>120</v>
      </c>
      <c s="33">
        <v>0</v>
      </c>
      <c s="33">
        <f>ROUND(ROUND(H65,2)*ROUND(G65,3),2)</f>
      </c>
      <c s="31" t="s">
        <v>52</v>
      </c>
      <c r="O65">
        <f>(I65*21)/100</f>
      </c>
      <c t="s">
        <v>23</v>
      </c>
    </row>
    <row r="66" spans="1:5" ht="38.25">
      <c r="A66" s="34" t="s">
        <v>53</v>
      </c>
      <c r="E66" s="35" t="s">
        <v>455</v>
      </c>
    </row>
    <row r="67" spans="1:5" ht="12.75">
      <c r="A67" s="36" t="s">
        <v>55</v>
      </c>
      <c r="E67" s="37" t="s">
        <v>456</v>
      </c>
    </row>
    <row r="68" spans="1:5" ht="25.5">
      <c r="A68" t="s">
        <v>57</v>
      </c>
      <c r="E68" s="35" t="s">
        <v>446</v>
      </c>
    </row>
    <row r="69" spans="1:16" ht="12.75">
      <c r="A69" s="25" t="s">
        <v>47</v>
      </c>
      <c s="29" t="s">
        <v>87</v>
      </c>
      <c s="29" t="s">
        <v>457</v>
      </c>
      <c s="25" t="s">
        <v>56</v>
      </c>
      <c s="30" t="s">
        <v>458</v>
      </c>
      <c s="31" t="s">
        <v>72</v>
      </c>
      <c s="32">
        <v>2</v>
      </c>
      <c s="33">
        <v>0</v>
      </c>
      <c s="33">
        <f>ROUND(ROUND(H69,2)*ROUND(G69,3),2)</f>
      </c>
      <c s="31" t="s">
        <v>52</v>
      </c>
      <c r="O69">
        <f>(I69*21)/100</f>
      </c>
      <c t="s">
        <v>23</v>
      </c>
    </row>
    <row r="70" spans="1:5" ht="38.25">
      <c r="A70" s="34" t="s">
        <v>53</v>
      </c>
      <c r="E70" s="35" t="s">
        <v>459</v>
      </c>
    </row>
    <row r="71" spans="1:5" ht="12.75">
      <c r="A71" s="36" t="s">
        <v>55</v>
      </c>
      <c r="E71" s="37" t="s">
        <v>241</v>
      </c>
    </row>
    <row r="72" spans="1:5" ht="76.5">
      <c r="A72" t="s">
        <v>57</v>
      </c>
      <c r="E72" s="35" t="s">
        <v>437</v>
      </c>
    </row>
    <row r="73" spans="1:16" ht="12.75">
      <c r="A73" s="25" t="s">
        <v>47</v>
      </c>
      <c s="29" t="s">
        <v>153</v>
      </c>
      <c s="29" t="s">
        <v>460</v>
      </c>
      <c s="25" t="s">
        <v>56</v>
      </c>
      <c s="30" t="s">
        <v>461</v>
      </c>
      <c s="31" t="s">
        <v>72</v>
      </c>
      <c s="32">
        <v>2</v>
      </c>
      <c s="33">
        <v>0</v>
      </c>
      <c s="33">
        <f>ROUND(ROUND(H73,2)*ROUND(G73,3),2)</f>
      </c>
      <c s="31" t="s">
        <v>52</v>
      </c>
      <c r="O73">
        <f>(I73*21)/100</f>
      </c>
      <c t="s">
        <v>23</v>
      </c>
    </row>
    <row r="74" spans="1:5" ht="38.25">
      <c r="A74" s="34" t="s">
        <v>53</v>
      </c>
      <c r="E74" s="35" t="s">
        <v>462</v>
      </c>
    </row>
    <row r="75" spans="1:5" ht="12.75">
      <c r="A75" s="36" t="s">
        <v>55</v>
      </c>
      <c r="E75" s="37" t="s">
        <v>241</v>
      </c>
    </row>
    <row r="76" spans="1:5" ht="25.5">
      <c r="A76" t="s">
        <v>57</v>
      </c>
      <c r="E76" s="35" t="s">
        <v>441</v>
      </c>
    </row>
    <row r="77" spans="1:16" ht="12.75">
      <c r="A77" s="25" t="s">
        <v>47</v>
      </c>
      <c s="29" t="s">
        <v>156</v>
      </c>
      <c s="29" t="s">
        <v>463</v>
      </c>
      <c s="25" t="s">
        <v>56</v>
      </c>
      <c s="30" t="s">
        <v>464</v>
      </c>
      <c s="31" t="s">
        <v>429</v>
      </c>
      <c s="32">
        <v>240</v>
      </c>
      <c s="33">
        <v>0</v>
      </c>
      <c s="33">
        <f>ROUND(ROUND(H77,2)*ROUND(G77,3),2)</f>
      </c>
      <c s="31" t="s">
        <v>52</v>
      </c>
      <c r="O77">
        <f>(I77*21)/100</f>
      </c>
      <c t="s">
        <v>23</v>
      </c>
    </row>
    <row r="78" spans="1:5" ht="38.25">
      <c r="A78" s="34" t="s">
        <v>53</v>
      </c>
      <c r="E78" s="35" t="s">
        <v>465</v>
      </c>
    </row>
    <row r="79" spans="1:5" ht="12.75">
      <c r="A79" s="36" t="s">
        <v>55</v>
      </c>
      <c r="E79" s="37" t="s">
        <v>466</v>
      </c>
    </row>
    <row r="80" spans="1:5" ht="25.5">
      <c r="A80" t="s">
        <v>57</v>
      </c>
      <c r="E80" s="35" t="s">
        <v>446</v>
      </c>
    </row>
    <row r="81" spans="1:16" ht="12.75">
      <c r="A81" s="25" t="s">
        <v>47</v>
      </c>
      <c s="29" t="s">
        <v>33</v>
      </c>
      <c s="29" t="s">
        <v>467</v>
      </c>
      <c s="25" t="s">
        <v>56</v>
      </c>
      <c s="30" t="s">
        <v>468</v>
      </c>
      <c s="31" t="s">
        <v>72</v>
      </c>
      <c s="32">
        <v>13</v>
      </c>
      <c s="33">
        <v>0</v>
      </c>
      <c s="33">
        <f>ROUND(ROUND(H81,2)*ROUND(G81,3),2)</f>
      </c>
      <c s="31" t="s">
        <v>52</v>
      </c>
      <c r="O81">
        <f>(I81*21)/100</f>
      </c>
      <c t="s">
        <v>23</v>
      </c>
    </row>
    <row r="82" spans="1:5" ht="51">
      <c r="A82" s="34" t="s">
        <v>53</v>
      </c>
      <c r="E82" s="35" t="s">
        <v>469</v>
      </c>
    </row>
    <row r="83" spans="1:5" ht="12.75">
      <c r="A83" s="36" t="s">
        <v>55</v>
      </c>
      <c r="E83" s="37" t="s">
        <v>470</v>
      </c>
    </row>
    <row r="84" spans="1:5" ht="63.75">
      <c r="A84" t="s">
        <v>57</v>
      </c>
      <c r="E84" s="35" t="s">
        <v>471</v>
      </c>
    </row>
    <row r="85" spans="1:16" ht="12.75">
      <c r="A85" s="25" t="s">
        <v>47</v>
      </c>
      <c s="29" t="s">
        <v>35</v>
      </c>
      <c s="29" t="s">
        <v>472</v>
      </c>
      <c s="25" t="s">
        <v>56</v>
      </c>
      <c s="30" t="s">
        <v>473</v>
      </c>
      <c s="31" t="s">
        <v>72</v>
      </c>
      <c s="32">
        <v>13</v>
      </c>
      <c s="33">
        <v>0</v>
      </c>
      <c s="33">
        <f>ROUND(ROUND(H85,2)*ROUND(G85,3),2)</f>
      </c>
      <c s="31" t="s">
        <v>52</v>
      </c>
      <c r="O85">
        <f>(I85*21)/100</f>
      </c>
      <c t="s">
        <v>23</v>
      </c>
    </row>
    <row r="86" spans="1:5" ht="38.25">
      <c r="A86" s="34" t="s">
        <v>53</v>
      </c>
      <c r="E86" s="35" t="s">
        <v>474</v>
      </c>
    </row>
    <row r="87" spans="1:5" ht="12.75">
      <c r="A87" s="36" t="s">
        <v>55</v>
      </c>
      <c r="E87" s="37" t="s">
        <v>470</v>
      </c>
    </row>
    <row r="88" spans="1:5" ht="25.5">
      <c r="A88" t="s">
        <v>57</v>
      </c>
      <c r="E88" s="35" t="s">
        <v>441</v>
      </c>
    </row>
    <row r="89" spans="1:16" ht="12.75">
      <c r="A89" s="25" t="s">
        <v>47</v>
      </c>
      <c s="29" t="s">
        <v>37</v>
      </c>
      <c s="29" t="s">
        <v>475</v>
      </c>
      <c s="25" t="s">
        <v>56</v>
      </c>
      <c s="30" t="s">
        <v>476</v>
      </c>
      <c s="31" t="s">
        <v>429</v>
      </c>
      <c s="32">
        <v>1560</v>
      </c>
      <c s="33">
        <v>0</v>
      </c>
      <c s="33">
        <f>ROUND(ROUND(H89,2)*ROUND(G89,3),2)</f>
      </c>
      <c s="31" t="s">
        <v>52</v>
      </c>
      <c r="O89">
        <f>(I89*21)/100</f>
      </c>
      <c t="s">
        <v>23</v>
      </c>
    </row>
    <row r="90" spans="1:5" ht="38.25">
      <c r="A90" s="34" t="s">
        <v>53</v>
      </c>
      <c r="E90" s="35" t="s">
        <v>477</v>
      </c>
    </row>
    <row r="91" spans="1:5" ht="12.75">
      <c r="A91" s="36" t="s">
        <v>55</v>
      </c>
      <c r="E91" s="37" t="s">
        <v>478</v>
      </c>
    </row>
    <row r="92" spans="1:5" ht="25.5">
      <c r="A92" t="s">
        <v>57</v>
      </c>
      <c r="E92" s="35" t="s">
        <v>446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0+O8+O17+O86+O127+O152+O169+O186+O199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479</v>
      </c>
      <c s="38">
        <f>0+I8+I17+I86+I127+I152+I169+I186+I199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479</v>
      </c>
      <c s="6"/>
      <c s="18" t="s">
        <v>480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47</v>
      </c>
      <c s="29" t="s">
        <v>61</v>
      </c>
      <c s="29" t="s">
        <v>105</v>
      </c>
      <c s="25" t="s">
        <v>56</v>
      </c>
      <c s="30" t="s">
        <v>106</v>
      </c>
      <c s="31" t="s">
        <v>107</v>
      </c>
      <c s="32">
        <v>1572.1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38.25">
      <c r="A10" s="34" t="s">
        <v>53</v>
      </c>
      <c r="E10" s="35" t="s">
        <v>481</v>
      </c>
    </row>
    <row r="11" spans="1:5" ht="12.75">
      <c r="A11" s="36" t="s">
        <v>55</v>
      </c>
      <c r="E11" s="37" t="s">
        <v>482</v>
      </c>
    </row>
    <row r="12" spans="1:5" ht="140.25">
      <c r="A12" t="s">
        <v>57</v>
      </c>
      <c r="E12" s="35" t="s">
        <v>110</v>
      </c>
    </row>
    <row r="13" spans="1:16" ht="25.5">
      <c r="A13" s="25" t="s">
        <v>47</v>
      </c>
      <c s="29" t="s">
        <v>22</v>
      </c>
      <c s="29" t="s">
        <v>483</v>
      </c>
      <c s="25" t="s">
        <v>56</v>
      </c>
      <c s="30" t="s">
        <v>484</v>
      </c>
      <c s="31" t="s">
        <v>107</v>
      </c>
      <c s="32">
        <v>11.08</v>
      </c>
      <c s="33">
        <v>0</v>
      </c>
      <c s="33">
        <f>ROUND(ROUND(H13,2)*ROUND(G13,3),2)</f>
      </c>
      <c s="31" t="s">
        <v>52</v>
      </c>
      <c r="O13">
        <f>(I13*21)/100</f>
      </c>
      <c t="s">
        <v>23</v>
      </c>
    </row>
    <row r="14" spans="1:5" ht="38.25">
      <c r="A14" s="34" t="s">
        <v>53</v>
      </c>
      <c r="E14" s="35" t="s">
        <v>485</v>
      </c>
    </row>
    <row r="15" spans="1:5" ht="12.75">
      <c r="A15" s="36" t="s">
        <v>55</v>
      </c>
      <c r="E15" s="37" t="s">
        <v>486</v>
      </c>
    </row>
    <row r="16" spans="1:5" ht="140.25">
      <c r="A16" t="s">
        <v>57</v>
      </c>
      <c r="E16" s="35" t="s">
        <v>110</v>
      </c>
    </row>
    <row r="17" spans="1:18" ht="12.75" customHeight="1">
      <c r="A17" s="6" t="s">
        <v>45</v>
      </c>
      <c s="6"/>
      <c s="40" t="s">
        <v>29</v>
      </c>
      <c s="6"/>
      <c s="27" t="s">
        <v>111</v>
      </c>
      <c s="6"/>
      <c s="6"/>
      <c s="6"/>
      <c s="41">
        <f>0+Q17</f>
      </c>
      <c s="6"/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25.5">
      <c r="A18" s="25" t="s">
        <v>47</v>
      </c>
      <c s="29" t="s">
        <v>249</v>
      </c>
      <c s="29" t="s">
        <v>487</v>
      </c>
      <c s="25" t="s">
        <v>56</v>
      </c>
      <c s="30" t="s">
        <v>488</v>
      </c>
      <c s="31" t="s">
        <v>119</v>
      </c>
      <c s="32">
        <v>1.96</v>
      </c>
      <c s="33">
        <v>0</v>
      </c>
      <c s="33">
        <f>ROUND(ROUND(H18,2)*ROUND(G18,3),2)</f>
      </c>
      <c s="31" t="s">
        <v>52</v>
      </c>
      <c r="O18">
        <f>(I18*21)/100</f>
      </c>
      <c t="s">
        <v>23</v>
      </c>
    </row>
    <row r="19" spans="1:5" ht="51">
      <c r="A19" s="34" t="s">
        <v>53</v>
      </c>
      <c r="E19" s="35" t="s">
        <v>489</v>
      </c>
    </row>
    <row r="20" spans="1:5" ht="12.75">
      <c r="A20" s="36" t="s">
        <v>55</v>
      </c>
      <c r="E20" s="37" t="s">
        <v>490</v>
      </c>
    </row>
    <row r="21" spans="1:5" ht="63.75">
      <c r="A21" t="s">
        <v>57</v>
      </c>
      <c r="E21" s="35" t="s">
        <v>491</v>
      </c>
    </row>
    <row r="22" spans="1:16" ht="25.5">
      <c r="A22" s="25" t="s">
        <v>47</v>
      </c>
      <c s="29" t="s">
        <v>29</v>
      </c>
      <c s="29" t="s">
        <v>487</v>
      </c>
      <c s="25" t="s">
        <v>29</v>
      </c>
      <c s="30" t="s">
        <v>488</v>
      </c>
      <c s="31" t="s">
        <v>119</v>
      </c>
      <c s="32">
        <v>47.892</v>
      </c>
      <c s="33">
        <v>0</v>
      </c>
      <c s="33">
        <f>ROUND(ROUND(H22,2)*ROUND(G22,3),2)</f>
      </c>
      <c s="31" t="s">
        <v>52</v>
      </c>
      <c r="O22">
        <f>(I22*21)/100</f>
      </c>
      <c t="s">
        <v>23</v>
      </c>
    </row>
    <row r="23" spans="1:5" ht="51">
      <c r="A23" s="34" t="s">
        <v>53</v>
      </c>
      <c r="E23" s="35" t="s">
        <v>492</v>
      </c>
    </row>
    <row r="24" spans="1:5" ht="12.75">
      <c r="A24" s="36" t="s">
        <v>55</v>
      </c>
      <c r="E24" s="37" t="s">
        <v>493</v>
      </c>
    </row>
    <row r="25" spans="1:5" ht="63.75">
      <c r="A25" t="s">
        <v>57</v>
      </c>
      <c r="E25" s="35" t="s">
        <v>491</v>
      </c>
    </row>
    <row r="26" spans="1:16" ht="12.75">
      <c r="A26" s="25" t="s">
        <v>47</v>
      </c>
      <c s="29" t="s">
        <v>199</v>
      </c>
      <c s="29" t="s">
        <v>137</v>
      </c>
      <c s="25" t="s">
        <v>56</v>
      </c>
      <c s="30" t="s">
        <v>138</v>
      </c>
      <c s="31" t="s">
        <v>139</v>
      </c>
      <c s="32">
        <v>80</v>
      </c>
      <c s="33">
        <v>0</v>
      </c>
      <c s="33">
        <f>ROUND(ROUND(H26,2)*ROUND(G26,3),2)</f>
      </c>
      <c s="31" t="s">
        <v>52</v>
      </c>
      <c r="O26">
        <f>(I26*21)/100</f>
      </c>
      <c t="s">
        <v>23</v>
      </c>
    </row>
    <row r="27" spans="1:5" ht="51">
      <c r="A27" s="34" t="s">
        <v>53</v>
      </c>
      <c r="E27" s="35" t="s">
        <v>494</v>
      </c>
    </row>
    <row r="28" spans="1:5" ht="12.75">
      <c r="A28" s="36" t="s">
        <v>55</v>
      </c>
      <c r="E28" s="37" t="s">
        <v>495</v>
      </c>
    </row>
    <row r="29" spans="1:5" ht="25.5">
      <c r="A29" t="s">
        <v>57</v>
      </c>
      <c r="E29" s="35" t="s">
        <v>142</v>
      </c>
    </row>
    <row r="30" spans="1:16" ht="12.75">
      <c r="A30" s="25" t="s">
        <v>47</v>
      </c>
      <c s="29" t="s">
        <v>69</v>
      </c>
      <c s="29" t="s">
        <v>496</v>
      </c>
      <c s="25" t="s">
        <v>56</v>
      </c>
      <c s="30" t="s">
        <v>497</v>
      </c>
      <c s="31" t="s">
        <v>139</v>
      </c>
      <c s="32">
        <v>0.6</v>
      </c>
      <c s="33">
        <v>0</v>
      </c>
      <c s="33">
        <f>ROUND(ROUND(H30,2)*ROUND(G30,3),2)</f>
      </c>
      <c s="31" t="s">
        <v>52</v>
      </c>
      <c r="O30">
        <f>(I30*21)/100</f>
      </c>
      <c t="s">
        <v>23</v>
      </c>
    </row>
    <row r="31" spans="1:5" ht="51">
      <c r="A31" s="34" t="s">
        <v>53</v>
      </c>
      <c r="E31" s="35" t="s">
        <v>498</v>
      </c>
    </row>
    <row r="32" spans="1:5" ht="12.75">
      <c r="A32" s="36" t="s">
        <v>55</v>
      </c>
      <c r="E32" s="37" t="s">
        <v>499</v>
      </c>
    </row>
    <row r="33" spans="1:5" ht="38.25">
      <c r="A33" t="s">
        <v>57</v>
      </c>
      <c r="E33" s="35" t="s">
        <v>500</v>
      </c>
    </row>
    <row r="34" spans="1:16" ht="12.75">
      <c r="A34" s="25" t="s">
        <v>47</v>
      </c>
      <c s="29" t="s">
        <v>33</v>
      </c>
      <c s="29" t="s">
        <v>501</v>
      </c>
      <c s="25" t="s">
        <v>29</v>
      </c>
      <c s="30" t="s">
        <v>502</v>
      </c>
      <c s="31" t="s">
        <v>119</v>
      </c>
      <c s="32">
        <v>96.5</v>
      </c>
      <c s="33">
        <v>0</v>
      </c>
      <c s="33">
        <f>ROUND(ROUND(H34,2)*ROUND(G34,3),2)</f>
      </c>
      <c s="31" t="s">
        <v>52</v>
      </c>
      <c r="O34">
        <f>(I34*21)/100</f>
      </c>
      <c t="s">
        <v>23</v>
      </c>
    </row>
    <row r="35" spans="1:5" ht="114.75">
      <c r="A35" s="34" t="s">
        <v>53</v>
      </c>
      <c r="E35" s="35" t="s">
        <v>503</v>
      </c>
    </row>
    <row r="36" spans="1:5" ht="12.75">
      <c r="A36" s="36" t="s">
        <v>55</v>
      </c>
      <c r="E36" s="37" t="s">
        <v>504</v>
      </c>
    </row>
    <row r="37" spans="1:5" ht="369.75">
      <c r="A37" t="s">
        <v>57</v>
      </c>
      <c r="E37" s="35" t="s">
        <v>152</v>
      </c>
    </row>
    <row r="38" spans="1:16" ht="12.75">
      <c r="A38" s="25" t="s">
        <v>47</v>
      </c>
      <c s="29" t="s">
        <v>314</v>
      </c>
      <c s="29" t="s">
        <v>501</v>
      </c>
      <c s="25" t="s">
        <v>23</v>
      </c>
      <c s="30" t="s">
        <v>502</v>
      </c>
      <c s="31" t="s">
        <v>119</v>
      </c>
      <c s="32">
        <v>6.5</v>
      </c>
      <c s="33">
        <v>0</v>
      </c>
      <c s="33">
        <f>ROUND(ROUND(H38,2)*ROUND(G38,3),2)</f>
      </c>
      <c s="31" t="s">
        <v>52</v>
      </c>
      <c r="O38">
        <f>(I38*21)/100</f>
      </c>
      <c t="s">
        <v>23</v>
      </c>
    </row>
    <row r="39" spans="1:5" ht="76.5">
      <c r="A39" s="34" t="s">
        <v>53</v>
      </c>
      <c r="E39" s="35" t="s">
        <v>505</v>
      </c>
    </row>
    <row r="40" spans="1:5" ht="12.75">
      <c r="A40" s="36" t="s">
        <v>55</v>
      </c>
      <c r="E40" s="37" t="s">
        <v>506</v>
      </c>
    </row>
    <row r="41" spans="1:5" ht="369.75">
      <c r="A41" t="s">
        <v>57</v>
      </c>
      <c r="E41" s="35" t="s">
        <v>152</v>
      </c>
    </row>
    <row r="42" spans="1:16" ht="12.75">
      <c r="A42" s="25" t="s">
        <v>47</v>
      </c>
      <c s="29" t="s">
        <v>237</v>
      </c>
      <c s="29" t="s">
        <v>507</v>
      </c>
      <c s="25" t="s">
        <v>56</v>
      </c>
      <c s="30" t="s">
        <v>508</v>
      </c>
      <c s="31" t="s">
        <v>119</v>
      </c>
      <c s="32">
        <v>49.85</v>
      </c>
      <c s="33">
        <v>0</v>
      </c>
      <c s="33">
        <f>ROUND(ROUND(H42,2)*ROUND(G42,3),2)</f>
      </c>
      <c s="31" t="s">
        <v>52</v>
      </c>
      <c r="O42">
        <f>(I42*21)/100</f>
      </c>
      <c t="s">
        <v>23</v>
      </c>
    </row>
    <row r="43" spans="1:5" ht="51">
      <c r="A43" s="34" t="s">
        <v>53</v>
      </c>
      <c r="E43" s="35" t="s">
        <v>509</v>
      </c>
    </row>
    <row r="44" spans="1:5" ht="12.75">
      <c r="A44" s="36" t="s">
        <v>55</v>
      </c>
      <c r="E44" s="37" t="s">
        <v>510</v>
      </c>
    </row>
    <row r="45" spans="1:5" ht="306">
      <c r="A45" t="s">
        <v>57</v>
      </c>
      <c r="E45" s="35" t="s">
        <v>511</v>
      </c>
    </row>
    <row r="46" spans="1:16" ht="12.75">
      <c r="A46" s="25" t="s">
        <v>47</v>
      </c>
      <c s="29" t="s">
        <v>35</v>
      </c>
      <c s="29" t="s">
        <v>512</v>
      </c>
      <c s="25" t="s">
        <v>29</v>
      </c>
      <c s="30" t="s">
        <v>513</v>
      </c>
      <c s="31" t="s">
        <v>119</v>
      </c>
      <c s="32">
        <v>320.91</v>
      </c>
      <c s="33">
        <v>0</v>
      </c>
      <c s="33">
        <f>ROUND(ROUND(H46,2)*ROUND(G46,3),2)</f>
      </c>
      <c s="31" t="s">
        <v>52</v>
      </c>
      <c r="O46">
        <f>(I46*21)/100</f>
      </c>
      <c t="s">
        <v>23</v>
      </c>
    </row>
    <row r="47" spans="1:5" ht="76.5">
      <c r="A47" s="34" t="s">
        <v>53</v>
      </c>
      <c r="E47" s="35" t="s">
        <v>514</v>
      </c>
    </row>
    <row r="48" spans="1:5" ht="12.75">
      <c r="A48" s="36" t="s">
        <v>55</v>
      </c>
      <c r="E48" s="37" t="s">
        <v>515</v>
      </c>
    </row>
    <row r="49" spans="1:5" ht="318.75">
      <c r="A49" t="s">
        <v>57</v>
      </c>
      <c r="E49" s="35" t="s">
        <v>516</v>
      </c>
    </row>
    <row r="50" spans="1:16" ht="12.75">
      <c r="A50" s="25" t="s">
        <v>47</v>
      </c>
      <c s="29" t="s">
        <v>37</v>
      </c>
      <c s="29" t="s">
        <v>512</v>
      </c>
      <c s="25" t="s">
        <v>23</v>
      </c>
      <c s="30" t="s">
        <v>513</v>
      </c>
      <c s="31" t="s">
        <v>119</v>
      </c>
      <c s="32">
        <v>724.04</v>
      </c>
      <c s="33">
        <v>0</v>
      </c>
      <c s="33">
        <f>ROUND(ROUND(H50,2)*ROUND(G50,3),2)</f>
      </c>
      <c s="31" t="s">
        <v>52</v>
      </c>
      <c r="O50">
        <f>(I50*21)/100</f>
      </c>
      <c t="s">
        <v>23</v>
      </c>
    </row>
    <row r="51" spans="1:5" ht="102">
      <c r="A51" s="34" t="s">
        <v>53</v>
      </c>
      <c r="E51" s="35" t="s">
        <v>517</v>
      </c>
    </row>
    <row r="52" spans="1:5" ht="25.5">
      <c r="A52" s="36" t="s">
        <v>55</v>
      </c>
      <c r="E52" s="37" t="s">
        <v>518</v>
      </c>
    </row>
    <row r="53" spans="1:5" ht="318.75">
      <c r="A53" t="s">
        <v>57</v>
      </c>
      <c r="E53" s="35" t="s">
        <v>516</v>
      </c>
    </row>
    <row r="54" spans="1:16" ht="12.75">
      <c r="A54" s="25" t="s">
        <v>47</v>
      </c>
      <c s="29" t="s">
        <v>92</v>
      </c>
      <c s="29" t="s">
        <v>519</v>
      </c>
      <c s="25" t="s">
        <v>56</v>
      </c>
      <c s="30" t="s">
        <v>520</v>
      </c>
      <c s="31" t="s">
        <v>119</v>
      </c>
      <c s="32">
        <v>197.1</v>
      </c>
      <c s="33">
        <v>0</v>
      </c>
      <c s="33">
        <f>ROUND(ROUND(H54,2)*ROUND(G54,3),2)</f>
      </c>
      <c s="31" t="s">
        <v>52</v>
      </c>
      <c r="O54">
        <f>(I54*21)/100</f>
      </c>
      <c t="s">
        <v>23</v>
      </c>
    </row>
    <row r="55" spans="1:5" ht="89.25">
      <c r="A55" s="34" t="s">
        <v>53</v>
      </c>
      <c r="E55" s="35" t="s">
        <v>521</v>
      </c>
    </row>
    <row r="56" spans="1:5" ht="12.75">
      <c r="A56" s="36" t="s">
        <v>55</v>
      </c>
      <c r="E56" s="37" t="s">
        <v>522</v>
      </c>
    </row>
    <row r="57" spans="1:5" ht="318.75">
      <c r="A57" t="s">
        <v>57</v>
      </c>
      <c r="E57" s="35" t="s">
        <v>523</v>
      </c>
    </row>
    <row r="58" spans="1:16" ht="12.75">
      <c r="A58" s="25" t="s">
        <v>47</v>
      </c>
      <c s="29" t="s">
        <v>281</v>
      </c>
      <c s="29" t="s">
        <v>524</v>
      </c>
      <c s="25" t="s">
        <v>29</v>
      </c>
      <c s="30" t="s">
        <v>525</v>
      </c>
      <c s="31" t="s">
        <v>119</v>
      </c>
      <c s="32">
        <v>197.1</v>
      </c>
      <c s="33">
        <v>0</v>
      </c>
      <c s="33">
        <f>ROUND(ROUND(H58,2)*ROUND(G58,3),2)</f>
      </c>
      <c s="31" t="s">
        <v>52</v>
      </c>
      <c r="O58">
        <f>(I58*21)/100</f>
      </c>
      <c t="s">
        <v>23</v>
      </c>
    </row>
    <row r="59" spans="1:5" ht="63.75">
      <c r="A59" s="34" t="s">
        <v>53</v>
      </c>
      <c r="E59" s="35" t="s">
        <v>526</v>
      </c>
    </row>
    <row r="60" spans="1:5" ht="12.75">
      <c r="A60" s="36" t="s">
        <v>55</v>
      </c>
      <c r="E60" s="37" t="s">
        <v>527</v>
      </c>
    </row>
    <row r="61" spans="1:5" ht="229.5">
      <c r="A61" t="s">
        <v>57</v>
      </c>
      <c r="E61" s="35" t="s">
        <v>528</v>
      </c>
    </row>
    <row r="62" spans="1:16" ht="12.75">
      <c r="A62" s="25" t="s">
        <v>47</v>
      </c>
      <c s="29" t="s">
        <v>309</v>
      </c>
      <c s="29" t="s">
        <v>524</v>
      </c>
      <c s="25" t="s">
        <v>23</v>
      </c>
      <c s="30" t="s">
        <v>525</v>
      </c>
      <c s="31" t="s">
        <v>119</v>
      </c>
      <c s="32">
        <v>320.905</v>
      </c>
      <c s="33">
        <v>0</v>
      </c>
      <c s="33">
        <f>ROUND(ROUND(H62,2)*ROUND(G62,3),2)</f>
      </c>
      <c s="31" t="s">
        <v>52</v>
      </c>
      <c r="O62">
        <f>(I62*21)/100</f>
      </c>
      <c t="s">
        <v>23</v>
      </c>
    </row>
    <row r="63" spans="1:5" ht="76.5">
      <c r="A63" s="34" t="s">
        <v>53</v>
      </c>
      <c r="E63" s="35" t="s">
        <v>529</v>
      </c>
    </row>
    <row r="64" spans="1:5" ht="12.75">
      <c r="A64" s="36" t="s">
        <v>55</v>
      </c>
      <c r="E64" s="37" t="s">
        <v>530</v>
      </c>
    </row>
    <row r="65" spans="1:5" ht="229.5">
      <c r="A65" t="s">
        <v>57</v>
      </c>
      <c r="E65" s="35" t="s">
        <v>528</v>
      </c>
    </row>
    <row r="66" spans="1:16" ht="12.75">
      <c r="A66" s="25" t="s">
        <v>47</v>
      </c>
      <c s="29" t="s">
        <v>264</v>
      </c>
      <c s="29" t="s">
        <v>531</v>
      </c>
      <c s="25" t="s">
        <v>29</v>
      </c>
      <c s="30" t="s">
        <v>532</v>
      </c>
      <c s="31" t="s">
        <v>119</v>
      </c>
      <c s="32">
        <v>202.885</v>
      </c>
      <c s="33">
        <v>0</v>
      </c>
      <c s="33">
        <f>ROUND(ROUND(H66,2)*ROUND(G66,3),2)</f>
      </c>
      <c s="31" t="s">
        <v>52</v>
      </c>
      <c r="O66">
        <f>(I66*21)/100</f>
      </c>
      <c t="s">
        <v>23</v>
      </c>
    </row>
    <row r="67" spans="1:5" ht="63.75">
      <c r="A67" s="34" t="s">
        <v>53</v>
      </c>
      <c r="E67" s="35" t="s">
        <v>533</v>
      </c>
    </row>
    <row r="68" spans="1:5" ht="25.5">
      <c r="A68" s="36" t="s">
        <v>55</v>
      </c>
      <c r="E68" s="37" t="s">
        <v>534</v>
      </c>
    </row>
    <row r="69" spans="1:5" ht="229.5">
      <c r="A69" t="s">
        <v>57</v>
      </c>
      <c r="E69" s="35" t="s">
        <v>535</v>
      </c>
    </row>
    <row r="70" spans="1:16" ht="12.75">
      <c r="A70" s="25" t="s">
        <v>47</v>
      </c>
      <c s="29" t="s">
        <v>304</v>
      </c>
      <c s="29" t="s">
        <v>181</v>
      </c>
      <c s="25" t="s">
        <v>56</v>
      </c>
      <c s="30" t="s">
        <v>182</v>
      </c>
      <c s="31" t="s">
        <v>119</v>
      </c>
      <c s="32">
        <v>61.853</v>
      </c>
      <c s="33">
        <v>0</v>
      </c>
      <c s="33">
        <f>ROUND(ROUND(H70,2)*ROUND(G70,3),2)</f>
      </c>
      <c s="31" t="s">
        <v>52</v>
      </c>
      <c r="O70">
        <f>(I70*21)/100</f>
      </c>
      <c t="s">
        <v>23</v>
      </c>
    </row>
    <row r="71" spans="1:5" ht="63.75">
      <c r="A71" s="34" t="s">
        <v>53</v>
      </c>
      <c r="E71" s="35" t="s">
        <v>536</v>
      </c>
    </row>
    <row r="72" spans="1:5" ht="25.5">
      <c r="A72" s="36" t="s">
        <v>55</v>
      </c>
      <c r="E72" s="37" t="s">
        <v>537</v>
      </c>
    </row>
    <row r="73" spans="1:5" ht="293.25">
      <c r="A73" t="s">
        <v>57</v>
      </c>
      <c r="E73" s="35" t="s">
        <v>185</v>
      </c>
    </row>
    <row r="74" spans="1:16" ht="12.75">
      <c r="A74" s="25" t="s">
        <v>47</v>
      </c>
      <c s="29" t="s">
        <v>40</v>
      </c>
      <c s="29" t="s">
        <v>538</v>
      </c>
      <c s="25" t="s">
        <v>56</v>
      </c>
      <c s="30" t="s">
        <v>539</v>
      </c>
      <c s="31" t="s">
        <v>119</v>
      </c>
      <c s="32">
        <v>6.5</v>
      </c>
      <c s="33">
        <v>0</v>
      </c>
      <c s="33">
        <f>ROUND(ROUND(H74,2)*ROUND(G74,3),2)</f>
      </c>
      <c s="31" t="s">
        <v>52</v>
      </c>
      <c r="O74">
        <f>(I74*21)/100</f>
      </c>
      <c t="s">
        <v>23</v>
      </c>
    </row>
    <row r="75" spans="1:5" ht="63.75">
      <c r="A75" s="34" t="s">
        <v>53</v>
      </c>
      <c r="E75" s="35" t="s">
        <v>540</v>
      </c>
    </row>
    <row r="76" spans="1:5" ht="12.75">
      <c r="A76" s="36" t="s">
        <v>55</v>
      </c>
      <c r="E76" s="37" t="s">
        <v>506</v>
      </c>
    </row>
    <row r="77" spans="1:5" ht="267.75">
      <c r="A77" t="s">
        <v>57</v>
      </c>
      <c r="E77" s="35" t="s">
        <v>541</v>
      </c>
    </row>
    <row r="78" spans="1:16" ht="12.75">
      <c r="A78" s="25" t="s">
        <v>47</v>
      </c>
      <c s="29" t="s">
        <v>104</v>
      </c>
      <c s="29" t="s">
        <v>187</v>
      </c>
      <c s="25" t="s">
        <v>56</v>
      </c>
      <c s="30" t="s">
        <v>188</v>
      </c>
      <c s="31" t="s">
        <v>189</v>
      </c>
      <c s="32">
        <v>152.32</v>
      </c>
      <c s="33">
        <v>0</v>
      </c>
      <c s="33">
        <f>ROUND(ROUND(H78,2)*ROUND(G78,3),2)</f>
      </c>
      <c s="31" t="s">
        <v>52</v>
      </c>
      <c r="O78">
        <f>(I78*21)/100</f>
      </c>
      <c t="s">
        <v>23</v>
      </c>
    </row>
    <row r="79" spans="1:5" ht="38.25">
      <c r="A79" s="34" t="s">
        <v>53</v>
      </c>
      <c r="E79" s="35" t="s">
        <v>542</v>
      </c>
    </row>
    <row r="80" spans="1:5" ht="12.75">
      <c r="A80" s="36" t="s">
        <v>55</v>
      </c>
      <c r="E80" s="37" t="s">
        <v>543</v>
      </c>
    </row>
    <row r="81" spans="1:5" ht="25.5">
      <c r="A81" t="s">
        <v>57</v>
      </c>
      <c r="E81" s="35" t="s">
        <v>192</v>
      </c>
    </row>
    <row r="82" spans="1:16" ht="12.75">
      <c r="A82" s="25" t="s">
        <v>47</v>
      </c>
      <c s="29" t="s">
        <v>212</v>
      </c>
      <c s="29" t="s">
        <v>544</v>
      </c>
      <c s="25" t="s">
        <v>56</v>
      </c>
      <c s="30" t="s">
        <v>545</v>
      </c>
      <c s="31" t="s">
        <v>189</v>
      </c>
      <c s="32">
        <v>149.37</v>
      </c>
      <c s="33">
        <v>0</v>
      </c>
      <c s="33">
        <f>ROUND(ROUND(H82,2)*ROUND(G82,3),2)</f>
      </c>
      <c s="31" t="s">
        <v>52</v>
      </c>
      <c r="O82">
        <f>(I82*21)/100</f>
      </c>
      <c t="s">
        <v>23</v>
      </c>
    </row>
    <row r="83" spans="1:5" ht="38.25">
      <c r="A83" s="34" t="s">
        <v>53</v>
      </c>
      <c r="E83" s="35" t="s">
        <v>546</v>
      </c>
    </row>
    <row r="84" spans="1:5" ht="12.75">
      <c r="A84" s="36" t="s">
        <v>55</v>
      </c>
      <c r="E84" s="37" t="s">
        <v>547</v>
      </c>
    </row>
    <row r="85" spans="1:5" ht="25.5">
      <c r="A85" t="s">
        <v>57</v>
      </c>
      <c r="E85" s="35" t="s">
        <v>192</v>
      </c>
    </row>
    <row r="86" spans="1:18" ht="12.75" customHeight="1">
      <c r="A86" s="6" t="s">
        <v>45</v>
      </c>
      <c s="6"/>
      <c s="40" t="s">
        <v>23</v>
      </c>
      <c s="6"/>
      <c s="27" t="s">
        <v>211</v>
      </c>
      <c s="6"/>
      <c s="6"/>
      <c s="6"/>
      <c s="41">
        <f>0+Q86</f>
      </c>
      <c s="6"/>
      <c r="O86">
        <f>0+R86</f>
      </c>
      <c r="Q86">
        <f>0+I87+I91+I95+I99+I103+I107+I111+I115+I119+I123</f>
      </c>
      <c>
        <f>0+O87+O91+O95+O99+O103+O107+O111+O115+O119+O123</f>
      </c>
    </row>
    <row r="87" spans="1:16" ht="12.75">
      <c r="A87" s="25" t="s">
        <v>47</v>
      </c>
      <c s="29" t="s">
        <v>394</v>
      </c>
      <c s="29" t="s">
        <v>548</v>
      </c>
      <c s="25" t="s">
        <v>56</v>
      </c>
      <c s="30" t="s">
        <v>549</v>
      </c>
      <c s="31" t="s">
        <v>119</v>
      </c>
      <c s="32">
        <v>12.24</v>
      </c>
      <c s="33">
        <v>0</v>
      </c>
      <c s="33">
        <f>ROUND(ROUND(H87,2)*ROUND(G87,3),2)</f>
      </c>
      <c s="31" t="s">
        <v>52</v>
      </c>
      <c r="O87">
        <f>(I87*21)/100</f>
      </c>
      <c t="s">
        <v>23</v>
      </c>
    </row>
    <row r="88" spans="1:5" ht="51">
      <c r="A88" s="34" t="s">
        <v>53</v>
      </c>
      <c r="E88" s="35" t="s">
        <v>550</v>
      </c>
    </row>
    <row r="89" spans="1:5" ht="12.75">
      <c r="A89" s="36" t="s">
        <v>55</v>
      </c>
      <c r="E89" s="37" t="s">
        <v>551</v>
      </c>
    </row>
    <row r="90" spans="1:5" ht="51">
      <c r="A90" t="s">
        <v>57</v>
      </c>
      <c r="E90" s="35" t="s">
        <v>552</v>
      </c>
    </row>
    <row r="91" spans="1:16" ht="12.75">
      <c r="A91" s="25" t="s">
        <v>47</v>
      </c>
      <c s="29" t="s">
        <v>165</v>
      </c>
      <c s="29" t="s">
        <v>219</v>
      </c>
      <c s="25" t="s">
        <v>56</v>
      </c>
      <c s="30" t="s">
        <v>220</v>
      </c>
      <c s="31" t="s">
        <v>189</v>
      </c>
      <c s="32">
        <v>65.28</v>
      </c>
      <c s="33">
        <v>0</v>
      </c>
      <c s="33">
        <f>ROUND(ROUND(H91,2)*ROUND(G91,3),2)</f>
      </c>
      <c s="31" t="s">
        <v>52</v>
      </c>
      <c r="O91">
        <f>(I91*21)/100</f>
      </c>
      <c t="s">
        <v>23</v>
      </c>
    </row>
    <row r="92" spans="1:5" ht="51">
      <c r="A92" s="34" t="s">
        <v>53</v>
      </c>
      <c r="E92" s="35" t="s">
        <v>553</v>
      </c>
    </row>
    <row r="93" spans="1:5" ht="12.75">
      <c r="A93" s="36" t="s">
        <v>55</v>
      </c>
      <c r="E93" s="37" t="s">
        <v>554</v>
      </c>
    </row>
    <row r="94" spans="1:5" ht="51">
      <c r="A94" t="s">
        <v>57</v>
      </c>
      <c r="E94" s="35" t="s">
        <v>223</v>
      </c>
    </row>
    <row r="95" spans="1:16" ht="12.75">
      <c r="A95" s="25" t="s">
        <v>47</v>
      </c>
      <c s="29" t="s">
        <v>153</v>
      </c>
      <c s="29" t="s">
        <v>555</v>
      </c>
      <c s="25" t="s">
        <v>56</v>
      </c>
      <c s="30" t="s">
        <v>556</v>
      </c>
      <c s="31" t="s">
        <v>107</v>
      </c>
      <c s="32">
        <v>8.75</v>
      </c>
      <c s="33">
        <v>0</v>
      </c>
      <c s="33">
        <f>ROUND(ROUND(H95,2)*ROUND(G95,3),2)</f>
      </c>
      <c s="31" t="s">
        <v>52</v>
      </c>
      <c r="O95">
        <f>(I95*21)/100</f>
      </c>
      <c t="s">
        <v>23</v>
      </c>
    </row>
    <row r="96" spans="1:5" ht="63.75">
      <c r="A96" s="34" t="s">
        <v>53</v>
      </c>
      <c r="E96" s="35" t="s">
        <v>557</v>
      </c>
    </row>
    <row r="97" spans="1:5" ht="12.75">
      <c r="A97" s="36" t="s">
        <v>55</v>
      </c>
      <c r="E97" s="37" t="s">
        <v>558</v>
      </c>
    </row>
    <row r="98" spans="1:5" ht="38.25">
      <c r="A98" t="s">
        <v>57</v>
      </c>
      <c r="E98" s="35" t="s">
        <v>559</v>
      </c>
    </row>
    <row r="99" spans="1:16" ht="12.75">
      <c r="A99" s="25" t="s">
        <v>47</v>
      </c>
      <c s="29" t="s">
        <v>156</v>
      </c>
      <c s="29" t="s">
        <v>560</v>
      </c>
      <c s="25" t="s">
        <v>56</v>
      </c>
      <c s="30" t="s">
        <v>561</v>
      </c>
      <c s="31" t="s">
        <v>189</v>
      </c>
      <c s="32">
        <v>69</v>
      </c>
      <c s="33">
        <v>0</v>
      </c>
      <c s="33">
        <f>ROUND(ROUND(H99,2)*ROUND(G99,3),2)</f>
      </c>
      <c s="31" t="s">
        <v>52</v>
      </c>
      <c r="O99">
        <f>(I99*21)/100</f>
      </c>
      <c t="s">
        <v>23</v>
      </c>
    </row>
    <row r="100" spans="1:5" ht="63.75">
      <c r="A100" s="34" t="s">
        <v>53</v>
      </c>
      <c r="E100" s="35" t="s">
        <v>562</v>
      </c>
    </row>
    <row r="101" spans="1:5" ht="12.75">
      <c r="A101" s="36" t="s">
        <v>55</v>
      </c>
      <c r="E101" s="37" t="s">
        <v>563</v>
      </c>
    </row>
    <row r="102" spans="1:5" ht="25.5">
      <c r="A102" t="s">
        <v>57</v>
      </c>
      <c r="E102" s="35" t="s">
        <v>564</v>
      </c>
    </row>
    <row r="103" spans="1:16" ht="12.75">
      <c r="A103" s="25" t="s">
        <v>47</v>
      </c>
      <c s="29" t="s">
        <v>171</v>
      </c>
      <c s="29" t="s">
        <v>565</v>
      </c>
      <c s="25" t="s">
        <v>56</v>
      </c>
      <c s="30" t="s">
        <v>566</v>
      </c>
      <c s="31" t="s">
        <v>139</v>
      </c>
      <c s="32">
        <v>100.8</v>
      </c>
      <c s="33">
        <v>0</v>
      </c>
      <c s="33">
        <f>ROUND(ROUND(H103,2)*ROUND(G103,3),2)</f>
      </c>
      <c s="31" t="s">
        <v>52</v>
      </c>
      <c r="O103">
        <f>(I103*21)/100</f>
      </c>
      <c t="s">
        <v>23</v>
      </c>
    </row>
    <row r="104" spans="1:5" ht="63.75">
      <c r="A104" s="34" t="s">
        <v>53</v>
      </c>
      <c r="E104" s="35" t="s">
        <v>567</v>
      </c>
    </row>
    <row r="105" spans="1:5" ht="12.75">
      <c r="A105" s="36" t="s">
        <v>55</v>
      </c>
      <c r="E105" s="37" t="s">
        <v>568</v>
      </c>
    </row>
    <row r="106" spans="1:5" ht="51">
      <c r="A106" t="s">
        <v>57</v>
      </c>
      <c r="E106" s="35" t="s">
        <v>569</v>
      </c>
    </row>
    <row r="107" spans="1:16" ht="12.75">
      <c r="A107" s="25" t="s">
        <v>47</v>
      </c>
      <c s="29" t="s">
        <v>327</v>
      </c>
      <c s="29" t="s">
        <v>570</v>
      </c>
      <c s="25" t="s">
        <v>56</v>
      </c>
      <c s="30" t="s">
        <v>571</v>
      </c>
      <c s="31" t="s">
        <v>139</v>
      </c>
      <c s="32">
        <v>96</v>
      </c>
      <c s="33">
        <v>0</v>
      </c>
      <c s="33">
        <f>ROUND(ROUND(H107,2)*ROUND(G107,3),2)</f>
      </c>
      <c s="31" t="s">
        <v>52</v>
      </c>
      <c r="O107">
        <f>(I107*21)/100</f>
      </c>
      <c t="s">
        <v>23</v>
      </c>
    </row>
    <row r="108" spans="1:5" ht="38.25">
      <c r="A108" s="34" t="s">
        <v>53</v>
      </c>
      <c r="E108" s="35" t="s">
        <v>572</v>
      </c>
    </row>
    <row r="109" spans="1:5" ht="12.75">
      <c r="A109" s="36" t="s">
        <v>55</v>
      </c>
      <c r="E109" s="37" t="s">
        <v>573</v>
      </c>
    </row>
    <row r="110" spans="1:5" ht="63.75">
      <c r="A110" t="s">
        <v>57</v>
      </c>
      <c r="E110" s="35" t="s">
        <v>574</v>
      </c>
    </row>
    <row r="111" spans="1:16" ht="12.75">
      <c r="A111" s="25" t="s">
        <v>47</v>
      </c>
      <c s="29" t="s">
        <v>87</v>
      </c>
      <c s="29" t="s">
        <v>575</v>
      </c>
      <c s="25" t="s">
        <v>56</v>
      </c>
      <c s="30" t="s">
        <v>576</v>
      </c>
      <c s="31" t="s">
        <v>139</v>
      </c>
      <c s="32">
        <v>175</v>
      </c>
      <c s="33">
        <v>0</v>
      </c>
      <c s="33">
        <f>ROUND(ROUND(H111,2)*ROUND(G111,3),2)</f>
      </c>
      <c s="31" t="s">
        <v>52</v>
      </c>
      <c r="O111">
        <f>(I111*21)/100</f>
      </c>
      <c t="s">
        <v>23</v>
      </c>
    </row>
    <row r="112" spans="1:5" ht="51">
      <c r="A112" s="34" t="s">
        <v>53</v>
      </c>
      <c r="E112" s="35" t="s">
        <v>577</v>
      </c>
    </row>
    <row r="113" spans="1:5" ht="12.75">
      <c r="A113" s="36" t="s">
        <v>55</v>
      </c>
      <c r="E113" s="37" t="s">
        <v>578</v>
      </c>
    </row>
    <row r="114" spans="1:5" ht="191.25">
      <c r="A114" t="s">
        <v>57</v>
      </c>
      <c r="E114" s="35" t="s">
        <v>579</v>
      </c>
    </row>
    <row r="115" spans="1:16" ht="12.75">
      <c r="A115" s="25" t="s">
        <v>47</v>
      </c>
      <c s="29" t="s">
        <v>333</v>
      </c>
      <c s="29" t="s">
        <v>580</v>
      </c>
      <c s="25" t="s">
        <v>56</v>
      </c>
      <c s="30" t="s">
        <v>581</v>
      </c>
      <c s="31" t="s">
        <v>119</v>
      </c>
      <c s="32">
        <v>189.75</v>
      </c>
      <c s="33">
        <v>0</v>
      </c>
      <c s="33">
        <f>ROUND(ROUND(H115,2)*ROUND(G115,3),2)</f>
      </c>
      <c s="31" t="s">
        <v>52</v>
      </c>
      <c r="O115">
        <f>(I115*21)/100</f>
      </c>
      <c t="s">
        <v>23</v>
      </c>
    </row>
    <row r="116" spans="1:5" ht="51">
      <c r="A116" s="34" t="s">
        <v>53</v>
      </c>
      <c r="E116" s="35" t="s">
        <v>582</v>
      </c>
    </row>
    <row r="117" spans="1:5" ht="12.75">
      <c r="A117" s="36" t="s">
        <v>55</v>
      </c>
      <c r="E117" s="37" t="s">
        <v>583</v>
      </c>
    </row>
    <row r="118" spans="1:5" ht="369.75">
      <c r="A118" t="s">
        <v>57</v>
      </c>
      <c r="E118" s="35" t="s">
        <v>584</v>
      </c>
    </row>
    <row r="119" spans="1:16" ht="12.75">
      <c r="A119" s="25" t="s">
        <v>47</v>
      </c>
      <c s="29" t="s">
        <v>321</v>
      </c>
      <c s="29" t="s">
        <v>585</v>
      </c>
      <c s="25" t="s">
        <v>56</v>
      </c>
      <c s="30" t="s">
        <v>586</v>
      </c>
      <c s="31" t="s">
        <v>107</v>
      </c>
      <c s="32">
        <v>14.895</v>
      </c>
      <c s="33">
        <v>0</v>
      </c>
      <c s="33">
        <f>ROUND(ROUND(H119,2)*ROUND(G119,3),2)</f>
      </c>
      <c s="31" t="s">
        <v>52</v>
      </c>
      <c r="O119">
        <f>(I119*21)/100</f>
      </c>
      <c t="s">
        <v>23</v>
      </c>
    </row>
    <row r="120" spans="1:5" ht="38.25">
      <c r="A120" s="34" t="s">
        <v>53</v>
      </c>
      <c r="E120" s="35" t="s">
        <v>587</v>
      </c>
    </row>
    <row r="121" spans="1:5" ht="12.75">
      <c r="A121" s="36" t="s">
        <v>55</v>
      </c>
      <c r="E121" s="37" t="s">
        <v>588</v>
      </c>
    </row>
    <row r="122" spans="1:5" ht="267.75">
      <c r="A122" t="s">
        <v>57</v>
      </c>
      <c r="E122" s="35" t="s">
        <v>589</v>
      </c>
    </row>
    <row r="123" spans="1:16" ht="12.75">
      <c r="A123" s="25" t="s">
        <v>47</v>
      </c>
      <c s="29" t="s">
        <v>42</v>
      </c>
      <c s="29" t="s">
        <v>590</v>
      </c>
      <c s="25" t="s">
        <v>56</v>
      </c>
      <c s="30" t="s">
        <v>591</v>
      </c>
      <c s="31" t="s">
        <v>189</v>
      </c>
      <c s="32">
        <v>4.9</v>
      </c>
      <c s="33">
        <v>0</v>
      </c>
      <c s="33">
        <f>ROUND(ROUND(H123,2)*ROUND(G123,3),2)</f>
      </c>
      <c s="31" t="s">
        <v>52</v>
      </c>
      <c r="O123">
        <f>(I123*21)/100</f>
      </c>
      <c t="s">
        <v>23</v>
      </c>
    </row>
    <row r="124" spans="1:5" ht="51">
      <c r="A124" s="34" t="s">
        <v>53</v>
      </c>
      <c r="E124" s="35" t="s">
        <v>592</v>
      </c>
    </row>
    <row r="125" spans="1:5" ht="12.75">
      <c r="A125" s="36" t="s">
        <v>55</v>
      </c>
      <c r="E125" s="37" t="s">
        <v>593</v>
      </c>
    </row>
    <row r="126" spans="1:5" ht="102">
      <c r="A126" t="s">
        <v>57</v>
      </c>
      <c r="E126" s="35" t="s">
        <v>406</v>
      </c>
    </row>
    <row r="127" spans="1:18" ht="12.75" customHeight="1">
      <c r="A127" s="6" t="s">
        <v>45</v>
      </c>
      <c s="6"/>
      <c s="40" t="s">
        <v>22</v>
      </c>
      <c s="6"/>
      <c s="27" t="s">
        <v>594</v>
      </c>
      <c s="6"/>
      <c s="6"/>
      <c s="6"/>
      <c s="41">
        <f>0+Q127</f>
      </c>
      <c s="6"/>
      <c r="O127">
        <f>0+R127</f>
      </c>
      <c r="Q127">
        <f>0+I128+I132+I136+I140+I144+I148</f>
      </c>
      <c>
        <f>0+O128+O132+O136+O140+O144+O148</f>
      </c>
    </row>
    <row r="128" spans="1:16" ht="12.75">
      <c r="A128" s="25" t="s">
        <v>47</v>
      </c>
      <c s="29" t="s">
        <v>261</v>
      </c>
      <c s="29" t="s">
        <v>595</v>
      </c>
      <c s="25" t="s">
        <v>56</v>
      </c>
      <c s="30" t="s">
        <v>596</v>
      </c>
      <c s="31" t="s">
        <v>119</v>
      </c>
      <c s="32">
        <v>32</v>
      </c>
      <c s="33">
        <v>0</v>
      </c>
      <c s="33">
        <f>ROUND(ROUND(H128,2)*ROUND(G128,3),2)</f>
      </c>
      <c s="31" t="s">
        <v>52</v>
      </c>
      <c r="O128">
        <f>(I128*21)/100</f>
      </c>
      <c t="s">
        <v>23</v>
      </c>
    </row>
    <row r="129" spans="1:5" ht="51">
      <c r="A129" s="34" t="s">
        <v>53</v>
      </c>
      <c r="E129" s="35" t="s">
        <v>597</v>
      </c>
    </row>
    <row r="130" spans="1:5" ht="12.75">
      <c r="A130" s="36" t="s">
        <v>55</v>
      </c>
      <c r="E130" s="37" t="s">
        <v>598</v>
      </c>
    </row>
    <row r="131" spans="1:5" ht="382.5">
      <c r="A131" t="s">
        <v>57</v>
      </c>
      <c r="E131" s="35" t="s">
        <v>599</v>
      </c>
    </row>
    <row r="132" spans="1:16" ht="12.75">
      <c r="A132" s="25" t="s">
        <v>47</v>
      </c>
      <c s="29" t="s">
        <v>159</v>
      </c>
      <c s="29" t="s">
        <v>600</v>
      </c>
      <c s="25" t="s">
        <v>56</v>
      </c>
      <c s="30" t="s">
        <v>601</v>
      </c>
      <c s="31" t="s">
        <v>107</v>
      </c>
      <c s="32">
        <v>5.024</v>
      </c>
      <c s="33">
        <v>0</v>
      </c>
      <c s="33">
        <f>ROUND(ROUND(H132,2)*ROUND(G132,3),2)</f>
      </c>
      <c s="31" t="s">
        <v>52</v>
      </c>
      <c r="O132">
        <f>(I132*21)/100</f>
      </c>
      <c t="s">
        <v>23</v>
      </c>
    </row>
    <row r="133" spans="1:5" ht="38.25">
      <c r="A133" s="34" t="s">
        <v>53</v>
      </c>
      <c r="E133" s="35" t="s">
        <v>602</v>
      </c>
    </row>
    <row r="134" spans="1:5" ht="12.75">
      <c r="A134" s="36" t="s">
        <v>55</v>
      </c>
      <c r="E134" s="37" t="s">
        <v>603</v>
      </c>
    </row>
    <row r="135" spans="1:5" ht="242.25">
      <c r="A135" t="s">
        <v>57</v>
      </c>
      <c r="E135" s="35" t="s">
        <v>604</v>
      </c>
    </row>
    <row r="136" spans="1:16" ht="12.75">
      <c r="A136" s="25" t="s">
        <v>47</v>
      </c>
      <c s="29" t="s">
        <v>276</v>
      </c>
      <c s="29" t="s">
        <v>605</v>
      </c>
      <c s="25" t="s">
        <v>56</v>
      </c>
      <c s="30" t="s">
        <v>606</v>
      </c>
      <c s="31" t="s">
        <v>119</v>
      </c>
      <c s="32">
        <v>4.26</v>
      </c>
      <c s="33">
        <v>0</v>
      </c>
      <c s="33">
        <f>ROUND(ROUND(H136,2)*ROUND(G136,3),2)</f>
      </c>
      <c s="31" t="s">
        <v>52</v>
      </c>
      <c r="O136">
        <f>(I136*21)/100</f>
      </c>
      <c t="s">
        <v>23</v>
      </c>
    </row>
    <row r="137" spans="1:5" ht="38.25">
      <c r="A137" s="34" t="s">
        <v>53</v>
      </c>
      <c r="E137" s="35" t="s">
        <v>607</v>
      </c>
    </row>
    <row r="138" spans="1:5" ht="12.75">
      <c r="A138" s="36" t="s">
        <v>55</v>
      </c>
      <c r="E138" s="37" t="s">
        <v>608</v>
      </c>
    </row>
    <row r="139" spans="1:5" ht="25.5">
      <c r="A139" t="s">
        <v>57</v>
      </c>
      <c r="E139" s="35" t="s">
        <v>609</v>
      </c>
    </row>
    <row r="140" spans="1:16" ht="12.75">
      <c r="A140" s="25" t="s">
        <v>47</v>
      </c>
      <c s="29" t="s">
        <v>292</v>
      </c>
      <c s="29" t="s">
        <v>610</v>
      </c>
      <c s="25" t="s">
        <v>56</v>
      </c>
      <c s="30" t="s">
        <v>611</v>
      </c>
      <c s="31" t="s">
        <v>119</v>
      </c>
      <c s="32">
        <v>58.3</v>
      </c>
      <c s="33">
        <v>0</v>
      </c>
      <c s="33">
        <f>ROUND(ROUND(H140,2)*ROUND(G140,3),2)</f>
      </c>
      <c s="31" t="s">
        <v>52</v>
      </c>
      <c r="O140">
        <f>(I140*21)/100</f>
      </c>
      <c t="s">
        <v>23</v>
      </c>
    </row>
    <row r="141" spans="1:5" ht="76.5">
      <c r="A141" s="34" t="s">
        <v>53</v>
      </c>
      <c r="E141" s="35" t="s">
        <v>612</v>
      </c>
    </row>
    <row r="142" spans="1:5" ht="25.5">
      <c r="A142" s="36" t="s">
        <v>55</v>
      </c>
      <c r="E142" s="37" t="s">
        <v>613</v>
      </c>
    </row>
    <row r="143" spans="1:5" ht="38.25">
      <c r="A143" t="s">
        <v>57</v>
      </c>
      <c r="E143" s="35" t="s">
        <v>614</v>
      </c>
    </row>
    <row r="144" spans="1:16" ht="12.75">
      <c r="A144" s="25" t="s">
        <v>47</v>
      </c>
      <c s="29" t="s">
        <v>180</v>
      </c>
      <c s="29" t="s">
        <v>615</v>
      </c>
      <c s="25" t="s">
        <v>56</v>
      </c>
      <c s="30" t="s">
        <v>616</v>
      </c>
      <c s="31" t="s">
        <v>119</v>
      </c>
      <c s="32">
        <v>179.821</v>
      </c>
      <c s="33">
        <v>0</v>
      </c>
      <c s="33">
        <f>ROUND(ROUND(H144,2)*ROUND(G144,3),2)</f>
      </c>
      <c s="31" t="s">
        <v>52</v>
      </c>
      <c r="O144">
        <f>(I144*21)/100</f>
      </c>
      <c t="s">
        <v>23</v>
      </c>
    </row>
    <row r="145" spans="1:5" ht="89.25">
      <c r="A145" s="34" t="s">
        <v>53</v>
      </c>
      <c r="E145" s="35" t="s">
        <v>617</v>
      </c>
    </row>
    <row r="146" spans="1:5" ht="25.5">
      <c r="A146" s="36" t="s">
        <v>55</v>
      </c>
      <c r="E146" s="37" t="s">
        <v>618</v>
      </c>
    </row>
    <row r="147" spans="1:5" ht="369.75">
      <c r="A147" t="s">
        <v>57</v>
      </c>
      <c r="E147" s="35" t="s">
        <v>248</v>
      </c>
    </row>
    <row r="148" spans="1:16" ht="12.75">
      <c r="A148" s="25" t="s">
        <v>47</v>
      </c>
      <c s="29" t="s">
        <v>177</v>
      </c>
      <c s="29" t="s">
        <v>619</v>
      </c>
      <c s="25" t="s">
        <v>56</v>
      </c>
      <c s="30" t="s">
        <v>620</v>
      </c>
      <c s="31" t="s">
        <v>107</v>
      </c>
      <c s="32">
        <v>14.116</v>
      </c>
      <c s="33">
        <v>0</v>
      </c>
      <c s="33">
        <f>ROUND(ROUND(H148,2)*ROUND(G148,3),2)</f>
      </c>
      <c s="31" t="s">
        <v>52</v>
      </c>
      <c r="O148">
        <f>(I148*21)/100</f>
      </c>
      <c t="s">
        <v>23</v>
      </c>
    </row>
    <row r="149" spans="1:5" ht="38.25">
      <c r="A149" s="34" t="s">
        <v>53</v>
      </c>
      <c r="E149" s="35" t="s">
        <v>621</v>
      </c>
    </row>
    <row r="150" spans="1:5" ht="12.75">
      <c r="A150" s="36" t="s">
        <v>55</v>
      </c>
      <c r="E150" s="37" t="s">
        <v>622</v>
      </c>
    </row>
    <row r="151" spans="1:5" ht="267.75">
      <c r="A151" t="s">
        <v>57</v>
      </c>
      <c r="E151" s="35" t="s">
        <v>589</v>
      </c>
    </row>
    <row r="152" spans="1:18" ht="12.75" customHeight="1">
      <c r="A152" s="6" t="s">
        <v>45</v>
      </c>
      <c s="6"/>
      <c s="40" t="s">
        <v>33</v>
      </c>
      <c s="6"/>
      <c s="27" t="s">
        <v>236</v>
      </c>
      <c s="6"/>
      <c s="6"/>
      <c s="6"/>
      <c s="41">
        <f>0+Q152</f>
      </c>
      <c s="6"/>
      <c r="O152">
        <f>0+R152</f>
      </c>
      <c r="Q152">
        <f>0+I153+I157+I161+I165</f>
      </c>
      <c>
        <f>0+O153+O157+O161+O165</f>
      </c>
    </row>
    <row r="153" spans="1:16" ht="12.75">
      <c r="A153" s="25" t="s">
        <v>47</v>
      </c>
      <c s="29" t="s">
        <v>218</v>
      </c>
      <c s="29" t="s">
        <v>244</v>
      </c>
      <c s="25" t="s">
        <v>29</v>
      </c>
      <c s="30" t="s">
        <v>245</v>
      </c>
      <c s="31" t="s">
        <v>119</v>
      </c>
      <c s="32">
        <v>37.013</v>
      </c>
      <c s="33">
        <v>0</v>
      </c>
      <c s="33">
        <f>ROUND(ROUND(H153,2)*ROUND(G153,3),2)</f>
      </c>
      <c s="31" t="s">
        <v>52</v>
      </c>
      <c r="O153">
        <f>(I153*21)/100</f>
      </c>
      <c t="s">
        <v>23</v>
      </c>
    </row>
    <row r="154" spans="1:5" ht="51">
      <c r="A154" s="34" t="s">
        <v>53</v>
      </c>
      <c r="E154" s="35" t="s">
        <v>623</v>
      </c>
    </row>
    <row r="155" spans="1:5" ht="12.75">
      <c r="A155" s="36" t="s">
        <v>55</v>
      </c>
      <c r="E155" s="37" t="s">
        <v>624</v>
      </c>
    </row>
    <row r="156" spans="1:5" ht="369.75">
      <c r="A156" t="s">
        <v>57</v>
      </c>
      <c r="E156" s="35" t="s">
        <v>248</v>
      </c>
    </row>
    <row r="157" spans="1:16" ht="12.75">
      <c r="A157" s="25" t="s">
        <v>47</v>
      </c>
      <c s="29" t="s">
        <v>287</v>
      </c>
      <c s="29" t="s">
        <v>244</v>
      </c>
      <c s="25" t="s">
        <v>23</v>
      </c>
      <c s="30" t="s">
        <v>245</v>
      </c>
      <c s="31" t="s">
        <v>119</v>
      </c>
      <c s="32">
        <v>27.56</v>
      </c>
      <c s="33">
        <v>0</v>
      </c>
      <c s="33">
        <f>ROUND(ROUND(H157,2)*ROUND(G157,3),2)</f>
      </c>
      <c s="31" t="s">
        <v>52</v>
      </c>
      <c r="O157">
        <f>(I157*21)/100</f>
      </c>
      <c t="s">
        <v>23</v>
      </c>
    </row>
    <row r="158" spans="1:5" ht="51">
      <c r="A158" s="34" t="s">
        <v>53</v>
      </c>
      <c r="E158" s="35" t="s">
        <v>625</v>
      </c>
    </row>
    <row r="159" spans="1:5" ht="25.5">
      <c r="A159" s="36" t="s">
        <v>55</v>
      </c>
      <c r="E159" s="37" t="s">
        <v>626</v>
      </c>
    </row>
    <row r="160" spans="1:5" ht="369.75">
      <c r="A160" t="s">
        <v>57</v>
      </c>
      <c r="E160" s="35" t="s">
        <v>248</v>
      </c>
    </row>
    <row r="161" spans="1:16" ht="12.75">
      <c r="A161" s="25" t="s">
        <v>47</v>
      </c>
      <c s="29" t="s">
        <v>44</v>
      </c>
      <c s="29" t="s">
        <v>627</v>
      </c>
      <c s="25" t="s">
        <v>29</v>
      </c>
      <c s="30" t="s">
        <v>628</v>
      </c>
      <c s="31" t="s">
        <v>119</v>
      </c>
      <c s="32">
        <v>1.96</v>
      </c>
      <c s="33">
        <v>0</v>
      </c>
      <c s="33">
        <f>ROUND(ROUND(H161,2)*ROUND(G161,3),2)</f>
      </c>
      <c s="31" t="s">
        <v>52</v>
      </c>
      <c r="O161">
        <f>(I161*21)/100</f>
      </c>
      <c t="s">
        <v>23</v>
      </c>
    </row>
    <row r="162" spans="1:5" ht="63.75">
      <c r="A162" s="34" t="s">
        <v>53</v>
      </c>
      <c r="E162" s="35" t="s">
        <v>629</v>
      </c>
    </row>
    <row r="163" spans="1:5" ht="12.75">
      <c r="A163" s="36" t="s">
        <v>55</v>
      </c>
      <c r="E163" s="37" t="s">
        <v>490</v>
      </c>
    </row>
    <row r="164" spans="1:5" ht="51">
      <c r="A164" t="s">
        <v>57</v>
      </c>
      <c r="E164" s="35" t="s">
        <v>630</v>
      </c>
    </row>
    <row r="165" spans="1:16" ht="12.75">
      <c r="A165" s="25" t="s">
        <v>47</v>
      </c>
      <c s="29" t="s">
        <v>340</v>
      </c>
      <c s="29" t="s">
        <v>627</v>
      </c>
      <c s="25" t="s">
        <v>23</v>
      </c>
      <c s="30" t="s">
        <v>628</v>
      </c>
      <c s="31" t="s">
        <v>119</v>
      </c>
      <c s="32">
        <v>66.314</v>
      </c>
      <c s="33">
        <v>0</v>
      </c>
      <c s="33">
        <f>ROUND(ROUND(H165,2)*ROUND(G165,3),2)</f>
      </c>
      <c s="31" t="s">
        <v>52</v>
      </c>
      <c r="O165">
        <f>(I165*21)/100</f>
      </c>
      <c t="s">
        <v>23</v>
      </c>
    </row>
    <row r="166" spans="1:5" ht="63.75">
      <c r="A166" s="34" t="s">
        <v>53</v>
      </c>
      <c r="E166" s="35" t="s">
        <v>631</v>
      </c>
    </row>
    <row r="167" spans="1:5" ht="25.5">
      <c r="A167" s="36" t="s">
        <v>55</v>
      </c>
      <c r="E167" s="37" t="s">
        <v>632</v>
      </c>
    </row>
    <row r="168" spans="1:5" ht="51">
      <c r="A168" t="s">
        <v>57</v>
      </c>
      <c r="E168" s="35" t="s">
        <v>630</v>
      </c>
    </row>
    <row r="169" spans="1:18" ht="12.75" customHeight="1">
      <c r="A169" s="6" t="s">
        <v>45</v>
      </c>
      <c s="6"/>
      <c s="40" t="s">
        <v>92</v>
      </c>
      <c s="6"/>
      <c s="27" t="s">
        <v>411</v>
      </c>
      <c s="6"/>
      <c s="6"/>
      <c s="6"/>
      <c s="41">
        <f>0+Q169</f>
      </c>
      <c s="6"/>
      <c r="O169">
        <f>0+R169</f>
      </c>
      <c r="Q169">
        <f>0+I170+I174+I178+I182</f>
      </c>
      <c>
        <f>0+O170+O174+O178+O182</f>
      </c>
    </row>
    <row r="170" spans="1:16" ht="25.5">
      <c r="A170" s="25" t="s">
        <v>47</v>
      </c>
      <c s="29" t="s">
        <v>255</v>
      </c>
      <c s="29" t="s">
        <v>633</v>
      </c>
      <c s="25" t="s">
        <v>56</v>
      </c>
      <c s="30" t="s">
        <v>634</v>
      </c>
      <c s="31" t="s">
        <v>189</v>
      </c>
      <c s="32">
        <v>518.245</v>
      </c>
      <c s="33">
        <v>0</v>
      </c>
      <c s="33">
        <f>ROUND(ROUND(H170,2)*ROUND(G170,3),2)</f>
      </c>
      <c s="31" t="s">
        <v>52</v>
      </c>
      <c r="O170">
        <f>(I170*21)/100</f>
      </c>
      <c t="s">
        <v>23</v>
      </c>
    </row>
    <row r="171" spans="1:5" ht="114.75">
      <c r="A171" s="34" t="s">
        <v>53</v>
      </c>
      <c r="E171" s="35" t="s">
        <v>635</v>
      </c>
    </row>
    <row r="172" spans="1:5" ht="51">
      <c r="A172" s="36" t="s">
        <v>55</v>
      </c>
      <c r="E172" s="37" t="s">
        <v>636</v>
      </c>
    </row>
    <row r="173" spans="1:5" ht="191.25">
      <c r="A173" t="s">
        <v>57</v>
      </c>
      <c r="E173" s="35" t="s">
        <v>637</v>
      </c>
    </row>
    <row r="174" spans="1:16" ht="12.75">
      <c r="A174" s="25" t="s">
        <v>47</v>
      </c>
      <c s="29" t="s">
        <v>298</v>
      </c>
      <c s="29" t="s">
        <v>638</v>
      </c>
      <c s="25" t="s">
        <v>56</v>
      </c>
      <c s="30" t="s">
        <v>639</v>
      </c>
      <c s="31" t="s">
        <v>189</v>
      </c>
      <c s="32">
        <v>239.655</v>
      </c>
      <c s="33">
        <v>0</v>
      </c>
      <c s="33">
        <f>ROUND(ROUND(H174,2)*ROUND(G174,3),2)</f>
      </c>
      <c s="31" t="s">
        <v>52</v>
      </c>
      <c r="O174">
        <f>(I174*21)/100</f>
      </c>
      <c t="s">
        <v>23</v>
      </c>
    </row>
    <row r="175" spans="1:5" ht="63.75">
      <c r="A175" s="34" t="s">
        <v>53</v>
      </c>
      <c r="E175" s="35" t="s">
        <v>640</v>
      </c>
    </row>
    <row r="176" spans="1:5" ht="12.75">
      <c r="A176" s="36" t="s">
        <v>55</v>
      </c>
      <c r="E176" s="37" t="s">
        <v>641</v>
      </c>
    </row>
    <row r="177" spans="1:5" ht="191.25">
      <c r="A177" t="s">
        <v>57</v>
      </c>
      <c r="E177" s="35" t="s">
        <v>642</v>
      </c>
    </row>
    <row r="178" spans="1:16" ht="12.75">
      <c r="A178" s="25" t="s">
        <v>47</v>
      </c>
      <c s="29" t="s">
        <v>224</v>
      </c>
      <c s="29" t="s">
        <v>643</v>
      </c>
      <c s="25" t="s">
        <v>56</v>
      </c>
      <c s="30" t="s">
        <v>644</v>
      </c>
      <c s="31" t="s">
        <v>189</v>
      </c>
      <c s="32">
        <v>259.29</v>
      </c>
      <c s="33">
        <v>0</v>
      </c>
      <c s="33">
        <f>ROUND(ROUND(H178,2)*ROUND(G178,3),2)</f>
      </c>
      <c s="31" t="s">
        <v>52</v>
      </c>
      <c r="O178">
        <f>(I178*21)/100</f>
      </c>
      <c t="s">
        <v>23</v>
      </c>
    </row>
    <row r="179" spans="1:5" ht="51">
      <c r="A179" s="34" t="s">
        <v>53</v>
      </c>
      <c r="E179" s="35" t="s">
        <v>645</v>
      </c>
    </row>
    <row r="180" spans="1:5" ht="25.5">
      <c r="A180" s="36" t="s">
        <v>55</v>
      </c>
      <c r="E180" s="37" t="s">
        <v>646</v>
      </c>
    </row>
    <row r="181" spans="1:5" ht="38.25">
      <c r="A181" t="s">
        <v>57</v>
      </c>
      <c r="E181" s="35" t="s">
        <v>647</v>
      </c>
    </row>
    <row r="182" spans="1:16" ht="12.75">
      <c r="A182" s="25" t="s">
        <v>47</v>
      </c>
      <c s="29" t="s">
        <v>270</v>
      </c>
      <c s="29" t="s">
        <v>648</v>
      </c>
      <c s="25" t="s">
        <v>56</v>
      </c>
      <c s="30" t="s">
        <v>649</v>
      </c>
      <c s="31" t="s">
        <v>189</v>
      </c>
      <c s="32">
        <v>116</v>
      </c>
      <c s="33">
        <v>0</v>
      </c>
      <c s="33">
        <f>ROUND(ROUND(H182,2)*ROUND(G182,3),2)</f>
      </c>
      <c s="31" t="s">
        <v>52</v>
      </c>
      <c r="O182">
        <f>(I182*21)/100</f>
      </c>
      <c t="s">
        <v>23</v>
      </c>
    </row>
    <row r="183" spans="1:5" ht="38.25">
      <c r="A183" s="34" t="s">
        <v>53</v>
      </c>
      <c r="E183" s="35" t="s">
        <v>650</v>
      </c>
    </row>
    <row r="184" spans="1:5" ht="12.75">
      <c r="A184" s="36" t="s">
        <v>55</v>
      </c>
      <c r="E184" s="37" t="s">
        <v>651</v>
      </c>
    </row>
    <row r="185" spans="1:5" ht="51">
      <c r="A185" t="s">
        <v>57</v>
      </c>
      <c r="E185" s="35" t="s">
        <v>652</v>
      </c>
    </row>
    <row r="186" spans="1:18" ht="12.75" customHeight="1">
      <c r="A186" s="6" t="s">
        <v>45</v>
      </c>
      <c s="6"/>
      <c s="40" t="s">
        <v>61</v>
      </c>
      <c s="6"/>
      <c s="27" t="s">
        <v>320</v>
      </c>
      <c s="6"/>
      <c s="6"/>
      <c s="6"/>
      <c s="41">
        <f>0+Q186</f>
      </c>
      <c s="6"/>
      <c r="O186">
        <f>0+R186</f>
      </c>
      <c r="Q186">
        <f>0+I187+I191+I195</f>
      </c>
      <c>
        <f>0+O187+O191+O195</f>
      </c>
    </row>
    <row r="187" spans="1:16" ht="12.75">
      <c r="A187" s="25" t="s">
        <v>47</v>
      </c>
      <c s="29" t="s">
        <v>136</v>
      </c>
      <c s="29" t="s">
        <v>653</v>
      </c>
      <c s="25" t="s">
        <v>56</v>
      </c>
      <c s="30" t="s">
        <v>654</v>
      </c>
      <c s="31" t="s">
        <v>139</v>
      </c>
      <c s="32">
        <v>81.6</v>
      </c>
      <c s="33">
        <v>0</v>
      </c>
      <c s="33">
        <f>ROUND(ROUND(H187,2)*ROUND(G187,3),2)</f>
      </c>
      <c s="31" t="s">
        <v>52</v>
      </c>
      <c r="O187">
        <f>(I187*21)/100</f>
      </c>
      <c t="s">
        <v>23</v>
      </c>
    </row>
    <row r="188" spans="1:5" ht="51">
      <c r="A188" s="34" t="s">
        <v>53</v>
      </c>
      <c r="E188" s="35" t="s">
        <v>655</v>
      </c>
    </row>
    <row r="189" spans="1:5" ht="12.75">
      <c r="A189" s="36" t="s">
        <v>55</v>
      </c>
      <c r="E189" s="37" t="s">
        <v>656</v>
      </c>
    </row>
    <row r="190" spans="1:5" ht="242.25">
      <c r="A190" t="s">
        <v>57</v>
      </c>
      <c r="E190" s="35" t="s">
        <v>657</v>
      </c>
    </row>
    <row r="191" spans="1:16" ht="12.75">
      <c r="A191" s="25" t="s">
        <v>47</v>
      </c>
      <c s="29" t="s">
        <v>243</v>
      </c>
      <c s="29" t="s">
        <v>658</v>
      </c>
      <c s="25" t="s">
        <v>56</v>
      </c>
      <c s="30" t="s">
        <v>659</v>
      </c>
      <c s="31" t="s">
        <v>139</v>
      </c>
      <c s="32">
        <v>6.05</v>
      </c>
      <c s="33">
        <v>0</v>
      </c>
      <c s="33">
        <f>ROUND(ROUND(H191,2)*ROUND(G191,3),2)</f>
      </c>
      <c s="31" t="s">
        <v>52</v>
      </c>
      <c r="O191">
        <f>(I191*21)/100</f>
      </c>
      <c t="s">
        <v>23</v>
      </c>
    </row>
    <row r="192" spans="1:5" ht="51">
      <c r="A192" s="34" t="s">
        <v>53</v>
      </c>
      <c r="E192" s="35" t="s">
        <v>660</v>
      </c>
    </row>
    <row r="193" spans="1:5" ht="12.75">
      <c r="A193" s="36" t="s">
        <v>55</v>
      </c>
      <c r="E193" s="37" t="s">
        <v>661</v>
      </c>
    </row>
    <row r="194" spans="1:5" ht="242.25">
      <c r="A194" t="s">
        <v>57</v>
      </c>
      <c r="E194" s="35" t="s">
        <v>662</v>
      </c>
    </row>
    <row r="195" spans="1:16" ht="12.75">
      <c r="A195" s="25" t="s">
        <v>47</v>
      </c>
      <c s="29" t="s">
        <v>186</v>
      </c>
      <c s="29" t="s">
        <v>663</v>
      </c>
      <c s="25" t="s">
        <v>56</v>
      </c>
      <c s="30" t="s">
        <v>664</v>
      </c>
      <c s="31" t="s">
        <v>139</v>
      </c>
      <c s="32">
        <v>5.95</v>
      </c>
      <c s="33">
        <v>0</v>
      </c>
      <c s="33">
        <f>ROUND(ROUND(H195,2)*ROUND(G195,3),2)</f>
      </c>
      <c s="31" t="s">
        <v>52</v>
      </c>
      <c r="O195">
        <f>(I195*21)/100</f>
      </c>
      <c t="s">
        <v>23</v>
      </c>
    </row>
    <row r="196" spans="1:5" ht="51">
      <c r="A196" s="34" t="s">
        <v>53</v>
      </c>
      <c r="E196" s="35" t="s">
        <v>665</v>
      </c>
    </row>
    <row r="197" spans="1:5" ht="12.75">
      <c r="A197" s="36" t="s">
        <v>55</v>
      </c>
      <c r="E197" s="37" t="s">
        <v>666</v>
      </c>
    </row>
    <row r="198" spans="1:5" ht="242.25">
      <c r="A198" t="s">
        <v>57</v>
      </c>
      <c r="E198" s="35" t="s">
        <v>662</v>
      </c>
    </row>
    <row r="199" spans="1:18" ht="12.75" customHeight="1">
      <c r="A199" s="6" t="s">
        <v>45</v>
      </c>
      <c s="6"/>
      <c s="40" t="s">
        <v>40</v>
      </c>
      <c s="6"/>
      <c s="27" t="s">
        <v>339</v>
      </c>
      <c s="6"/>
      <c s="6"/>
      <c s="6"/>
      <c s="41">
        <f>0+Q199</f>
      </c>
      <c s="6"/>
      <c r="O199">
        <f>0+R199</f>
      </c>
      <c r="Q199">
        <f>0+I200+I204+I208</f>
      </c>
      <c>
        <f>0+O200+O204+O208</f>
      </c>
    </row>
    <row r="200" spans="1:16" ht="12.75">
      <c r="A200" s="25" t="s">
        <v>47</v>
      </c>
      <c s="29" t="s">
        <v>383</v>
      </c>
      <c s="29" t="s">
        <v>667</v>
      </c>
      <c s="25" t="s">
        <v>56</v>
      </c>
      <c s="30" t="s">
        <v>668</v>
      </c>
      <c s="31" t="s">
        <v>139</v>
      </c>
      <c s="32">
        <v>80</v>
      </c>
      <c s="33">
        <v>0</v>
      </c>
      <c s="33">
        <f>ROUND(ROUND(H200,2)*ROUND(G200,3),2)</f>
      </c>
      <c s="31" t="s">
        <v>52</v>
      </c>
      <c r="O200">
        <f>(I200*21)/100</f>
      </c>
      <c t="s">
        <v>23</v>
      </c>
    </row>
    <row r="201" spans="1:5" ht="178.5">
      <c r="A201" s="34" t="s">
        <v>53</v>
      </c>
      <c r="E201" s="35" t="s">
        <v>669</v>
      </c>
    </row>
    <row r="202" spans="1:5" ht="12.75">
      <c r="A202" s="36" t="s">
        <v>55</v>
      </c>
      <c r="E202" s="37" t="s">
        <v>495</v>
      </c>
    </row>
    <row r="203" spans="1:5" ht="63.75">
      <c r="A203" t="s">
        <v>57</v>
      </c>
      <c r="E203" s="35" t="s">
        <v>670</v>
      </c>
    </row>
    <row r="204" spans="1:16" ht="12.75">
      <c r="A204" s="25" t="s">
        <v>47</v>
      </c>
      <c s="29" t="s">
        <v>193</v>
      </c>
      <c s="29" t="s">
        <v>395</v>
      </c>
      <c s="25" t="s">
        <v>56</v>
      </c>
      <c s="30" t="s">
        <v>396</v>
      </c>
      <c s="31" t="s">
        <v>139</v>
      </c>
      <c s="32">
        <v>80</v>
      </c>
      <c s="33">
        <v>0</v>
      </c>
      <c s="33">
        <f>ROUND(ROUND(H204,2)*ROUND(G204,3),2)</f>
      </c>
      <c s="31" t="s">
        <v>52</v>
      </c>
      <c r="O204">
        <f>(I204*21)/100</f>
      </c>
      <c t="s">
        <v>23</v>
      </c>
    </row>
    <row r="205" spans="1:5" ht="51">
      <c r="A205" s="34" t="s">
        <v>53</v>
      </c>
      <c r="E205" s="35" t="s">
        <v>671</v>
      </c>
    </row>
    <row r="206" spans="1:5" ht="12.75">
      <c r="A206" s="36" t="s">
        <v>55</v>
      </c>
      <c r="E206" s="37" t="s">
        <v>495</v>
      </c>
    </row>
    <row r="207" spans="1:5" ht="38.25">
      <c r="A207" t="s">
        <v>57</v>
      </c>
      <c r="E207" s="35" t="s">
        <v>398</v>
      </c>
    </row>
    <row r="208" spans="1:16" ht="12.75">
      <c r="A208" s="25" t="s">
        <v>47</v>
      </c>
      <c s="29" t="s">
        <v>23</v>
      </c>
      <c s="29" t="s">
        <v>672</v>
      </c>
      <c s="25" t="s">
        <v>56</v>
      </c>
      <c s="30" t="s">
        <v>673</v>
      </c>
      <c s="31" t="s">
        <v>119</v>
      </c>
      <c s="32">
        <v>4.26</v>
      </c>
      <c s="33">
        <v>0</v>
      </c>
      <c s="33">
        <f>ROUND(ROUND(H208,2)*ROUND(G208,3),2)</f>
      </c>
      <c s="31" t="s">
        <v>52</v>
      </c>
      <c r="O208">
        <f>(I208*21)/100</f>
      </c>
      <c t="s">
        <v>23</v>
      </c>
    </row>
    <row r="209" spans="1:5" ht="63.75">
      <c r="A209" s="34" t="s">
        <v>53</v>
      </c>
      <c r="E209" s="35" t="s">
        <v>674</v>
      </c>
    </row>
    <row r="210" spans="1:5" ht="12.75">
      <c r="A210" s="36" t="s">
        <v>55</v>
      </c>
      <c r="E210" s="37" t="s">
        <v>608</v>
      </c>
    </row>
    <row r="211" spans="1:5" ht="76.5">
      <c r="A211" t="s">
        <v>57</v>
      </c>
      <c r="E211" s="35" t="s">
        <v>675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676</v>
      </c>
      <c s="38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676</v>
      </c>
      <c s="6"/>
      <c s="18" t="s">
        <v>677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678</v>
      </c>
      <c s="25" t="s">
        <v>56</v>
      </c>
      <c s="30" t="s">
        <v>679</v>
      </c>
      <c s="31" t="s">
        <v>51</v>
      </c>
      <c s="32">
        <v>1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4" t="s">
        <v>53</v>
      </c>
      <c r="E10" s="35" t="s">
        <v>680</v>
      </c>
    </row>
    <row r="11" spans="1:5" ht="12.75">
      <c r="A11" s="36" t="s">
        <v>55</v>
      </c>
      <c r="E11" s="37" t="s">
        <v>56</v>
      </c>
    </row>
    <row r="12" spans="1:5" ht="12.75">
      <c r="A12" t="s">
        <v>57</v>
      </c>
      <c r="E12" s="35" t="s">
        <v>681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